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Questa_cartella_di_lavoro"/>
  <mc:AlternateContent xmlns:mc="http://schemas.openxmlformats.org/markup-compatibility/2006">
    <mc:Choice Requires="x15">
      <x15ac:absPath xmlns:x15ac="http://schemas.microsoft.com/office/spreadsheetml/2010/11/ac" url="G:\Drive condivisi\Convenzione DTD-FUB\documenti di lavoro\"/>
    </mc:Choice>
  </mc:AlternateContent>
  <xr:revisionPtr revIDLastSave="0" documentId="13_ncr:1_{9153ADDE-6544-4374-81E2-AB2F844EC1CB}" xr6:coauthVersionLast="47" xr6:coauthVersionMax="47" xr10:uidLastSave="{00000000-0000-0000-0000-000000000000}"/>
  <workbookProtection workbookAlgorithmName="SHA-512" workbookHashValue="xj4f6InBQUuK/mhQsyzwI+RN4UJmKdaYdcLimgwOJeWZgn/dJxKIV/siusCKTntl1CESDKPWKqENTrgb9dmv9Q==" workbookSaltValue="JPCe4LB2ueXOjsZYhifwLA==" workbookSpinCount="100000" lockStructure="1"/>
  <bookViews>
    <workbookView xWindow="0" yWindow="0" windowWidth="25200" windowHeight="15150" tabRatio="841" xr2:uid="{00000000-000D-0000-FFFF-FFFF00000000}"/>
  </bookViews>
  <sheets>
    <sheet name="Copertina" sheetId="59" r:id="rId1"/>
    <sheet name="DB" sheetId="70" r:id="rId2"/>
    <sheet name="A_I_1" sheetId="57" r:id="rId3"/>
    <sheet name="A_I_2" sheetId="67" r:id="rId4"/>
    <sheet name="A_I_3" sheetId="68" r:id="rId5"/>
    <sheet name="A_I_4" sheetId="72" r:id="rId6"/>
    <sheet name="A_I_5" sheetId="73" r:id="rId7"/>
    <sheet name="A_OdR_1" sheetId="76" r:id="rId8"/>
    <sheet name="A_OdR_2" sheetId="74" r:id="rId9"/>
    <sheet name="Intervento" sheetId="58" r:id="rId10"/>
    <sheet name="WP" sheetId="63" r:id="rId11"/>
    <sheet name="1" sheetId="1" r:id="rId12"/>
    <sheet name="2" sheetId="2" r:id="rId13"/>
    <sheet name="3" sheetId="62" r:id="rId14"/>
    <sheet name="4" sheetId="19" r:id="rId15"/>
    <sheet name="5" sheetId="4" r:id="rId16"/>
    <sheet name="UCS" sheetId="71" state="hidden" r:id="rId17"/>
    <sheet name="Elenco" sheetId="3" state="hidden" r:id="rId18"/>
  </sheets>
  <definedNames>
    <definedName name="_ftn1" localSheetId="11">'1'!$B$162</definedName>
    <definedName name="_ftn2" localSheetId="11">'1'!$B$163</definedName>
    <definedName name="_ftnref1" localSheetId="11">'4'!$J$8</definedName>
    <definedName name="_ftnref2" localSheetId="11">'1'!#REF!</definedName>
    <definedName name="_xlnm.Print_Area" localSheetId="11">'1'!$B$1:$S$160</definedName>
    <definedName name="_xlnm.Print_Area" localSheetId="12">'2'!$B$2:$P$154</definedName>
    <definedName name="_xlnm.Print_Area" localSheetId="13">'3'!$B$3:$J$144</definedName>
    <definedName name="_xlnm.Print_Area" localSheetId="14">'4'!$C$2:$Q$26</definedName>
    <definedName name="_xlnm.Print_Area" localSheetId="15">'5'!$B$1:$E$98</definedName>
    <definedName name="_xlnm.Print_Area" localSheetId="2">A_I_1!$B$1:$I$68</definedName>
    <definedName name="_xlnm.Print_Area" localSheetId="3">A_I_2!$B$1:$I$68</definedName>
    <definedName name="_xlnm.Print_Area" localSheetId="4">A_I_3!$B$1:$I$68</definedName>
    <definedName name="_xlnm.Print_Area" localSheetId="5">A_I_4!$B$1:$I$68</definedName>
    <definedName name="_xlnm.Print_Area" localSheetId="6">A_I_5!$B$1:$I$68</definedName>
    <definedName name="_xlnm.Print_Area" localSheetId="7">A_OdR_1!$B$1:$I$56</definedName>
    <definedName name="_xlnm.Print_Area" localSheetId="8">A_OdR_2!$B$1:$I$56</definedName>
    <definedName name="_xlnm.Print_Area" localSheetId="0">Copertina!$A$3:$O$30</definedName>
    <definedName name="_xlnm.Print_Area" localSheetId="1">DB!$B$1:$I$22</definedName>
    <definedName name="_xlnm.Print_Area" localSheetId="9">Intervento!$B$1:$F$18</definedName>
    <definedName name="_xlnm.Print_Area" localSheetId="10">WP!$A$2:$P$13</definedName>
    <definedName name="_xlnm.Print_Titles" localSheetId="12">'2'!$2:$9</definedName>
    <definedName name="_xlnm.Print_Titles" localSheetId="9">Intervento!$1:$2</definedName>
    <definedName name="_xlnm.Print_Titles" localSheetId="10">WP!$A:$A</definedName>
    <definedName name="UTILE_PERDITA_" localSheetId="0">#REF!</definedName>
    <definedName name="UTILE_PERDITA_">#REF!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58" l="1"/>
  <c r="F17" i="58" s="1"/>
  <c r="B17" i="58"/>
  <c r="Q101" i="1"/>
  <c r="Q100" i="1"/>
  <c r="Q99" i="1"/>
  <c r="B62" i="4"/>
  <c r="B56" i="74"/>
  <c r="B56" i="76"/>
  <c r="B68" i="73"/>
  <c r="B68" i="72"/>
  <c r="B68" i="68"/>
  <c r="B68" i="67"/>
  <c r="B68" i="57"/>
  <c r="O149" i="1"/>
  <c r="O148" i="1"/>
  <c r="O147" i="1"/>
  <c r="O146" i="1"/>
  <c r="O145" i="1"/>
  <c r="O144" i="1"/>
  <c r="O143" i="1"/>
  <c r="O142" i="1"/>
  <c r="O141" i="1"/>
  <c r="O139" i="1"/>
  <c r="O138" i="1"/>
  <c r="O137" i="1"/>
  <c r="O136" i="1"/>
  <c r="O135" i="1"/>
  <c r="O134" i="1"/>
  <c r="O133" i="1"/>
  <c r="O132" i="1"/>
  <c r="O131" i="1"/>
  <c r="O129" i="1"/>
  <c r="O128" i="1"/>
  <c r="O127" i="1"/>
  <c r="O126" i="1"/>
  <c r="O125" i="1"/>
  <c r="O124" i="1"/>
  <c r="O123" i="1"/>
  <c r="O122" i="1"/>
  <c r="O121" i="1"/>
  <c r="O120" i="1"/>
  <c r="O119" i="1"/>
  <c r="O118" i="1"/>
  <c r="O116" i="1"/>
  <c r="O115" i="1"/>
  <c r="O114" i="1"/>
  <c r="O113" i="1"/>
  <c r="O112" i="1"/>
  <c r="O111" i="1"/>
  <c r="O110" i="1"/>
  <c r="O109" i="1"/>
  <c r="O108" i="1"/>
  <c r="O107" i="1"/>
  <c r="O106" i="1"/>
  <c r="O105" i="1"/>
  <c r="O104" i="1"/>
  <c r="O103" i="1"/>
  <c r="O101" i="1"/>
  <c r="O100" i="1"/>
  <c r="O99" i="1"/>
  <c r="O86" i="1"/>
  <c r="O85" i="1"/>
  <c r="O84" i="1"/>
  <c r="O83" i="1"/>
  <c r="O82" i="1"/>
  <c r="O81" i="1"/>
  <c r="O80" i="1"/>
  <c r="O79" i="1"/>
  <c r="O78" i="1"/>
  <c r="O77" i="1"/>
  <c r="O76" i="1"/>
  <c r="O75" i="1"/>
  <c r="O74" i="1"/>
  <c r="O73" i="1"/>
  <c r="O71" i="1"/>
  <c r="O70" i="1"/>
  <c r="O69" i="1"/>
  <c r="O68" i="1"/>
  <c r="O67" i="1"/>
  <c r="O66" i="1"/>
  <c r="O65" i="1"/>
  <c r="O64" i="1"/>
  <c r="O63" i="1"/>
  <c r="O62" i="1"/>
  <c r="O61" i="1"/>
  <c r="O60" i="1"/>
  <c r="O59" i="1"/>
  <c r="O56" i="1"/>
  <c r="O55" i="1"/>
  <c r="O54" i="1"/>
  <c r="O41" i="1"/>
  <c r="O40" i="1"/>
  <c r="C159" i="62" l="1"/>
  <c r="C158" i="62"/>
  <c r="C151" i="62"/>
  <c r="C150" i="62"/>
  <c r="O141" i="2"/>
  <c r="C140" i="2"/>
  <c r="N140" i="2"/>
  <c r="M140" i="2"/>
  <c r="L140" i="2"/>
  <c r="K140" i="2"/>
  <c r="J140" i="2"/>
  <c r="I140" i="2"/>
  <c r="H140" i="2"/>
  <c r="G140" i="2"/>
  <c r="F140" i="2"/>
  <c r="E140" i="2"/>
  <c r="D140" i="2"/>
  <c r="N130" i="2"/>
  <c r="M130" i="2"/>
  <c r="L130" i="2"/>
  <c r="K130" i="2"/>
  <c r="J130" i="2"/>
  <c r="I130" i="2"/>
  <c r="H130" i="2"/>
  <c r="G130" i="2"/>
  <c r="F130" i="2"/>
  <c r="E130" i="2"/>
  <c r="D130" i="2"/>
  <c r="C130" i="2"/>
  <c r="N117" i="2"/>
  <c r="M117" i="2"/>
  <c r="L117" i="2"/>
  <c r="K117" i="2"/>
  <c r="J117" i="2"/>
  <c r="I117" i="2"/>
  <c r="H117" i="2"/>
  <c r="G117" i="2"/>
  <c r="F117" i="2"/>
  <c r="E117" i="2"/>
  <c r="D117" i="2"/>
  <c r="C117" i="2"/>
  <c r="C161" i="62"/>
  <c r="C160" i="62"/>
  <c r="C157" i="62"/>
  <c r="C156" i="62"/>
  <c r="C155" i="62"/>
  <c r="O140" i="1"/>
  <c r="C14" i="19" l="1"/>
  <c r="E14" i="19" s="1"/>
  <c r="H14" i="19" s="1"/>
  <c r="C15" i="19"/>
  <c r="C75" i="4"/>
  <c r="C63" i="4"/>
  <c r="T104" i="1" l="1"/>
  <c r="T105" i="1"/>
  <c r="T106" i="1"/>
  <c r="T107" i="1"/>
  <c r="T108" i="1"/>
  <c r="T109" i="1"/>
  <c r="T110" i="1"/>
  <c r="T111" i="1"/>
  <c r="T112" i="1"/>
  <c r="T113" i="1"/>
  <c r="T114" i="1"/>
  <c r="T115" i="1"/>
  <c r="T116" i="1"/>
  <c r="T90" i="1"/>
  <c r="T91" i="1"/>
  <c r="T92" i="1"/>
  <c r="T93" i="1"/>
  <c r="T94" i="1"/>
  <c r="T95" i="1"/>
  <c r="T96" i="1"/>
  <c r="T97" i="1"/>
  <c r="T98" i="1"/>
  <c r="T99" i="1"/>
  <c r="T100" i="1"/>
  <c r="T101" i="1"/>
  <c r="T103" i="1"/>
  <c r="T89" i="1"/>
  <c r="T88" i="1"/>
  <c r="C153" i="62"/>
  <c r="C152" i="62"/>
  <c r="C143" i="62"/>
  <c r="C142" i="62"/>
  <c r="C135" i="62"/>
  <c r="C134" i="62"/>
  <c r="C127" i="62"/>
  <c r="C126" i="62"/>
  <c r="C119" i="62"/>
  <c r="C118" i="62"/>
  <c r="C111" i="62"/>
  <c r="C110" i="62"/>
  <c r="C103" i="62"/>
  <c r="C102" i="62"/>
  <c r="C95" i="62"/>
  <c r="C94" i="62"/>
  <c r="C87" i="62"/>
  <c r="C86" i="62"/>
  <c r="C79" i="62"/>
  <c r="C78" i="62"/>
  <c r="C71" i="62"/>
  <c r="C70" i="62"/>
  <c r="C63" i="62"/>
  <c r="C62" i="62"/>
  <c r="C55" i="62"/>
  <c r="C54" i="62"/>
  <c r="C47" i="62"/>
  <c r="C46" i="62"/>
  <c r="C39" i="62"/>
  <c r="C38" i="62"/>
  <c r="C31" i="62"/>
  <c r="C30" i="62"/>
  <c r="C23" i="62"/>
  <c r="C22" i="62"/>
  <c r="C15" i="62"/>
  <c r="C14" i="62"/>
  <c r="B102" i="2" l="1"/>
  <c r="N7" i="1"/>
  <c r="M7" i="1"/>
  <c r="K7" i="1"/>
  <c r="L7" i="1"/>
  <c r="D7" i="70"/>
  <c r="D133" i="62"/>
  <c r="D131" i="62"/>
  <c r="T159" i="1"/>
  <c r="S81" i="1"/>
  <c r="C51" i="4"/>
  <c r="C39" i="4"/>
  <c r="E13" i="19"/>
  <c r="H13" i="19" s="1"/>
  <c r="I13" i="19" s="1"/>
  <c r="E12" i="19"/>
  <c r="H12" i="19" s="1"/>
  <c r="C13" i="19"/>
  <c r="C12" i="19"/>
  <c r="C141" i="62"/>
  <c r="C140" i="62"/>
  <c r="E132" i="62"/>
  <c r="F132" i="62"/>
  <c r="G132" i="62"/>
  <c r="H132" i="62"/>
  <c r="E133" i="62"/>
  <c r="F133" i="62"/>
  <c r="G133" i="62"/>
  <c r="H133" i="62"/>
  <c r="E134" i="62"/>
  <c r="F134" i="62"/>
  <c r="G134" i="62"/>
  <c r="H134" i="62"/>
  <c r="D132" i="62"/>
  <c r="D134" i="62"/>
  <c r="C133" i="62"/>
  <c r="C132" i="62"/>
  <c r="J124" i="62"/>
  <c r="J125" i="62"/>
  <c r="J126" i="62"/>
  <c r="C125" i="62"/>
  <c r="C124" i="62"/>
  <c r="J116" i="62"/>
  <c r="J117" i="62"/>
  <c r="J118" i="62"/>
  <c r="C117" i="62"/>
  <c r="C116" i="62"/>
  <c r="J108" i="62"/>
  <c r="J109" i="62"/>
  <c r="J110" i="62"/>
  <c r="C109" i="62"/>
  <c r="C108" i="62"/>
  <c r="J100" i="62"/>
  <c r="J101" i="62"/>
  <c r="J102" i="62"/>
  <c r="C101" i="62"/>
  <c r="C100" i="62"/>
  <c r="J92" i="62"/>
  <c r="J93" i="62"/>
  <c r="J94" i="62"/>
  <c r="C93" i="62"/>
  <c r="C92" i="62"/>
  <c r="J84" i="62"/>
  <c r="J85" i="62"/>
  <c r="J86" i="62"/>
  <c r="C85" i="62"/>
  <c r="C84" i="62"/>
  <c r="J76" i="62"/>
  <c r="J77" i="62"/>
  <c r="J78" i="62"/>
  <c r="C77" i="62"/>
  <c r="C76" i="62"/>
  <c r="J68" i="62"/>
  <c r="J69" i="62"/>
  <c r="J70" i="62"/>
  <c r="C69" i="62"/>
  <c r="C68" i="62"/>
  <c r="J60" i="62"/>
  <c r="J61" i="62"/>
  <c r="J62" i="62"/>
  <c r="C61" i="62"/>
  <c r="C60" i="62"/>
  <c r="J52" i="62"/>
  <c r="J53" i="62"/>
  <c r="J54" i="62"/>
  <c r="C53" i="62"/>
  <c r="C52" i="62"/>
  <c r="J44" i="62"/>
  <c r="J45" i="62"/>
  <c r="J46" i="62"/>
  <c r="C45" i="62"/>
  <c r="C44" i="62"/>
  <c r="J36" i="62"/>
  <c r="J37" i="62"/>
  <c r="J38" i="62"/>
  <c r="C37" i="62"/>
  <c r="C36" i="62"/>
  <c r="J28" i="62"/>
  <c r="J29" i="62"/>
  <c r="J30" i="62"/>
  <c r="C29" i="62"/>
  <c r="C28" i="62"/>
  <c r="J20" i="62"/>
  <c r="J21" i="62"/>
  <c r="J22" i="62"/>
  <c r="C21" i="62"/>
  <c r="C20" i="62"/>
  <c r="J12" i="62"/>
  <c r="J13" i="62"/>
  <c r="J14" i="62"/>
  <c r="C13" i="62"/>
  <c r="C12" i="62"/>
  <c r="O101" i="2"/>
  <c r="P101" i="2" s="1"/>
  <c r="B101" i="2"/>
  <c r="O100" i="2"/>
  <c r="P100" i="2" s="1"/>
  <c r="B100" i="2"/>
  <c r="O99" i="2"/>
  <c r="P99" i="2" s="1"/>
  <c r="B99" i="2"/>
  <c r="O98" i="2"/>
  <c r="B98" i="2"/>
  <c r="O97" i="2"/>
  <c r="B97" i="2"/>
  <c r="O96" i="2"/>
  <c r="B96" i="2"/>
  <c r="O95" i="2"/>
  <c r="B95" i="2"/>
  <c r="O94" i="2"/>
  <c r="B94" i="2"/>
  <c r="O93" i="2"/>
  <c r="B93" i="2"/>
  <c r="O92" i="2"/>
  <c r="B92" i="2"/>
  <c r="O91" i="2"/>
  <c r="B91" i="2"/>
  <c r="O90" i="2"/>
  <c r="B90" i="2"/>
  <c r="O89" i="2"/>
  <c r="B89" i="2"/>
  <c r="O88" i="2"/>
  <c r="B88" i="2"/>
  <c r="Q87" i="2"/>
  <c r="B87" i="2"/>
  <c r="O86" i="2"/>
  <c r="B86" i="2"/>
  <c r="O85" i="2"/>
  <c r="B85" i="2"/>
  <c r="O84" i="2"/>
  <c r="B84" i="2"/>
  <c r="O83" i="2"/>
  <c r="B83" i="2"/>
  <c r="O82" i="2"/>
  <c r="B82" i="2"/>
  <c r="O81" i="2"/>
  <c r="B81" i="2"/>
  <c r="O80" i="2"/>
  <c r="B80" i="2"/>
  <c r="O79" i="2"/>
  <c r="B79" i="2"/>
  <c r="O78" i="2"/>
  <c r="B78" i="2"/>
  <c r="O77" i="2"/>
  <c r="B77" i="2"/>
  <c r="O76" i="2"/>
  <c r="B76" i="2"/>
  <c r="O75" i="2"/>
  <c r="B75" i="2"/>
  <c r="O74" i="2"/>
  <c r="B74" i="2"/>
  <c r="O73" i="2"/>
  <c r="B73" i="2"/>
  <c r="Q72" i="2"/>
  <c r="B72" i="2"/>
  <c r="O71" i="2"/>
  <c r="B71" i="2"/>
  <c r="O70" i="2"/>
  <c r="B70" i="2"/>
  <c r="O69" i="2"/>
  <c r="P69" i="2" s="1"/>
  <c r="B69" i="2"/>
  <c r="O68" i="2"/>
  <c r="P68" i="2" s="1"/>
  <c r="B68" i="2"/>
  <c r="O67" i="2"/>
  <c r="P67" i="2" s="1"/>
  <c r="B67" i="2"/>
  <c r="O66" i="2"/>
  <c r="B66" i="2"/>
  <c r="O65" i="2"/>
  <c r="P65" i="2" s="1"/>
  <c r="B65" i="2"/>
  <c r="O64" i="2"/>
  <c r="B64" i="2"/>
  <c r="O63" i="2"/>
  <c r="B63" i="2"/>
  <c r="O62" i="2"/>
  <c r="B62" i="2"/>
  <c r="O61" i="2"/>
  <c r="B61" i="2"/>
  <c r="O60" i="2"/>
  <c r="B60" i="2"/>
  <c r="O59" i="2"/>
  <c r="B59" i="2"/>
  <c r="O58" i="2"/>
  <c r="B58" i="2"/>
  <c r="Q57" i="2"/>
  <c r="B57" i="2"/>
  <c r="B56" i="2"/>
  <c r="O56" i="2"/>
  <c r="D10" i="70"/>
  <c r="M117" i="1"/>
  <c r="M130" i="1"/>
  <c r="F152" i="62" s="1"/>
  <c r="F160" i="62" s="1"/>
  <c r="M140" i="1"/>
  <c r="G152" i="62" s="1"/>
  <c r="G160" i="62" s="1"/>
  <c r="Q99" i="2"/>
  <c r="Q100" i="2"/>
  <c r="M90" i="1"/>
  <c r="M91" i="1"/>
  <c r="O91" i="1" s="1"/>
  <c r="Q91" i="1" s="1"/>
  <c r="M92" i="1"/>
  <c r="O92" i="1" s="1"/>
  <c r="Q92" i="1" s="1"/>
  <c r="M93" i="1"/>
  <c r="O93" i="1" s="1"/>
  <c r="Q93" i="1" s="1"/>
  <c r="M94" i="1"/>
  <c r="O94" i="1" s="1"/>
  <c r="Q94" i="1" s="1"/>
  <c r="M95" i="1"/>
  <c r="O95" i="1" s="1"/>
  <c r="Q95" i="1" s="1"/>
  <c r="M96" i="1"/>
  <c r="O96" i="1" s="1"/>
  <c r="Q96" i="1" s="1"/>
  <c r="M97" i="1"/>
  <c r="O97" i="1" s="1"/>
  <c r="Q97" i="1" s="1"/>
  <c r="Q97" i="2" s="1"/>
  <c r="M98" i="1"/>
  <c r="O98" i="1" s="1"/>
  <c r="Q98" i="1" s="1"/>
  <c r="M99" i="1"/>
  <c r="M100" i="1"/>
  <c r="M101" i="1"/>
  <c r="M88" i="1"/>
  <c r="O88" i="1" s="1"/>
  <c r="Q88" i="1" s="1"/>
  <c r="F101" i="1"/>
  <c r="F100" i="1"/>
  <c r="F99" i="1"/>
  <c r="F98" i="1"/>
  <c r="F97" i="1"/>
  <c r="F96" i="1"/>
  <c r="F95" i="1"/>
  <c r="F94" i="1"/>
  <c r="F93" i="1"/>
  <c r="F92" i="1"/>
  <c r="F91" i="1"/>
  <c r="F90" i="1"/>
  <c r="F89" i="1"/>
  <c r="M89" i="1" s="1"/>
  <c r="O89" i="1" s="1"/>
  <c r="Q89" i="1" s="1"/>
  <c r="F88" i="1"/>
  <c r="L74" i="1"/>
  <c r="Q74" i="1" s="1"/>
  <c r="L75" i="1"/>
  <c r="Q75" i="1" s="1"/>
  <c r="L76" i="1"/>
  <c r="S76" i="1" s="1"/>
  <c r="L77" i="1"/>
  <c r="S77" i="1" s="1"/>
  <c r="L78" i="1"/>
  <c r="S78" i="1" s="1"/>
  <c r="L79" i="1"/>
  <c r="S79" i="1" s="1"/>
  <c r="L80" i="1"/>
  <c r="S80" i="1" s="1"/>
  <c r="L81" i="1"/>
  <c r="L82" i="1"/>
  <c r="L83" i="1"/>
  <c r="L84" i="1"/>
  <c r="L85" i="1"/>
  <c r="L86" i="1"/>
  <c r="L73" i="1"/>
  <c r="S73" i="1" s="1"/>
  <c r="K140" i="1"/>
  <c r="G150" i="62" s="1"/>
  <c r="G158" i="62" s="1"/>
  <c r="L140" i="1"/>
  <c r="G151" i="62" s="1"/>
  <c r="G159" i="62" s="1"/>
  <c r="K130" i="1"/>
  <c r="F150" i="62" s="1"/>
  <c r="L130" i="1"/>
  <c r="F151" i="62" s="1"/>
  <c r="F159" i="62" s="1"/>
  <c r="K117" i="1"/>
  <c r="L117" i="1"/>
  <c r="L8" i="1"/>
  <c r="S86" i="1"/>
  <c r="F86" i="1"/>
  <c r="S85" i="1"/>
  <c r="F85" i="1"/>
  <c r="S84" i="1"/>
  <c r="F84" i="1"/>
  <c r="Q83" i="1"/>
  <c r="F83" i="1"/>
  <c r="S82" i="1"/>
  <c r="F82" i="1"/>
  <c r="F81" i="1"/>
  <c r="F80" i="1"/>
  <c r="F79" i="1"/>
  <c r="F78" i="1"/>
  <c r="F77" i="1"/>
  <c r="F76" i="1"/>
  <c r="F75" i="1"/>
  <c r="F74" i="1"/>
  <c r="F73" i="1"/>
  <c r="K71" i="1"/>
  <c r="K59" i="1"/>
  <c r="K60" i="1"/>
  <c r="K61" i="1"/>
  <c r="K62" i="1"/>
  <c r="S62" i="1" s="1"/>
  <c r="K63" i="1"/>
  <c r="K64" i="1"/>
  <c r="K65" i="1"/>
  <c r="K66" i="1"/>
  <c r="K67" i="1"/>
  <c r="K68" i="1"/>
  <c r="K69" i="1"/>
  <c r="K70" i="1"/>
  <c r="K58" i="1"/>
  <c r="O58" i="1" s="1"/>
  <c r="K8" i="1"/>
  <c r="F71" i="1"/>
  <c r="S70" i="1"/>
  <c r="F70" i="1"/>
  <c r="F69" i="1"/>
  <c r="F68" i="1"/>
  <c r="F67" i="1"/>
  <c r="F66" i="1"/>
  <c r="F65" i="1"/>
  <c r="F64" i="1"/>
  <c r="F63" i="1"/>
  <c r="F62" i="1"/>
  <c r="F61" i="1"/>
  <c r="F60" i="1"/>
  <c r="F59" i="1"/>
  <c r="F58" i="1"/>
  <c r="H117" i="1"/>
  <c r="N140" i="1"/>
  <c r="J140" i="1"/>
  <c r="I140" i="1"/>
  <c r="H140" i="1"/>
  <c r="N130" i="1"/>
  <c r="J130" i="1"/>
  <c r="I130" i="1"/>
  <c r="H130" i="1"/>
  <c r="N117" i="1"/>
  <c r="J117" i="1"/>
  <c r="I117" i="1"/>
  <c r="D15" i="70"/>
  <c r="I33" i="1"/>
  <c r="O33" i="1" s="1"/>
  <c r="I34" i="1"/>
  <c r="O34" i="1" s="1"/>
  <c r="I35" i="1"/>
  <c r="O35" i="1" s="1"/>
  <c r="I36" i="1"/>
  <c r="O36" i="1" s="1"/>
  <c r="I37" i="1"/>
  <c r="O37" i="1" s="1"/>
  <c r="I38" i="1"/>
  <c r="O38" i="1" s="1"/>
  <c r="I39" i="1"/>
  <c r="O39" i="1" s="1"/>
  <c r="I40" i="1"/>
  <c r="I41" i="1"/>
  <c r="F158" i="62" l="1"/>
  <c r="P97" i="2"/>
  <c r="P98" i="2"/>
  <c r="O90" i="1"/>
  <c r="Q90" i="1" s="1"/>
  <c r="Q90" i="2" s="1"/>
  <c r="S98" i="1"/>
  <c r="Q94" i="2"/>
  <c r="Q98" i="2"/>
  <c r="Q96" i="2"/>
  <c r="K151" i="1"/>
  <c r="L151" i="1"/>
  <c r="M151" i="1"/>
  <c r="H151" i="1"/>
  <c r="I151" i="1"/>
  <c r="J151" i="1"/>
  <c r="N151" i="1"/>
  <c r="L162" i="1"/>
  <c r="L163" i="1" s="1"/>
  <c r="N162" i="1"/>
  <c r="N163" i="1" s="1"/>
  <c r="Q92" i="2"/>
  <c r="Q91" i="2"/>
  <c r="Q95" i="2"/>
  <c r="P95" i="2"/>
  <c r="P94" i="2"/>
  <c r="P93" i="2"/>
  <c r="Q93" i="2"/>
  <c r="P91" i="2"/>
  <c r="P92" i="2"/>
  <c r="P63" i="2"/>
  <c r="P62" i="2"/>
  <c r="P64" i="2"/>
  <c r="P61" i="2"/>
  <c r="Q88" i="2"/>
  <c r="E151" i="62"/>
  <c r="E159" i="62" s="1"/>
  <c r="E150" i="62"/>
  <c r="E158" i="62" s="1"/>
  <c r="E152" i="62"/>
  <c r="E160" i="62" s="1"/>
  <c r="Q89" i="2"/>
  <c r="P89" i="2"/>
  <c r="P88" i="2"/>
  <c r="P59" i="2"/>
  <c r="P58" i="2"/>
  <c r="P96" i="2"/>
  <c r="Q101" i="2"/>
  <c r="Q75" i="2"/>
  <c r="Q83" i="2"/>
  <c r="Q74" i="2"/>
  <c r="P66" i="2"/>
  <c r="P56" i="2"/>
  <c r="P73" i="2"/>
  <c r="P75" i="2"/>
  <c r="P77" i="2"/>
  <c r="P79" i="2"/>
  <c r="P81" i="2"/>
  <c r="P83" i="2"/>
  <c r="P85" i="2"/>
  <c r="P74" i="2"/>
  <c r="P76" i="2"/>
  <c r="P78" i="2"/>
  <c r="P80" i="2"/>
  <c r="P82" i="2"/>
  <c r="P84" i="2"/>
  <c r="P86" i="2"/>
  <c r="P60" i="2"/>
  <c r="P70" i="2"/>
  <c r="P71" i="2"/>
  <c r="M11" i="1"/>
  <c r="M162" i="1" s="1"/>
  <c r="M163" i="1" s="1"/>
  <c r="S99" i="1"/>
  <c r="S88" i="1"/>
  <c r="S95" i="1"/>
  <c r="S100" i="1"/>
  <c r="S89" i="1"/>
  <c r="S92" i="1"/>
  <c r="S94" i="1"/>
  <c r="S97" i="1"/>
  <c r="S93" i="1"/>
  <c r="S96" i="1"/>
  <c r="S101" i="1"/>
  <c r="S91" i="1"/>
  <c r="L11" i="1"/>
  <c r="Q80" i="1"/>
  <c r="Q80" i="2" s="1"/>
  <c r="S75" i="1"/>
  <c r="Q73" i="1"/>
  <c r="Q73" i="2" s="1"/>
  <c r="S83" i="1"/>
  <c r="Q82" i="1"/>
  <c r="Q82" i="2" s="1"/>
  <c r="S74" i="1"/>
  <c r="Q79" i="1"/>
  <c r="Q79" i="2" s="1"/>
  <c r="Q76" i="1"/>
  <c r="Q76" i="2" s="1"/>
  <c r="Q84" i="1"/>
  <c r="Q84" i="2" s="1"/>
  <c r="Q81" i="1"/>
  <c r="Q81" i="2" s="1"/>
  <c r="Q78" i="1"/>
  <c r="Q78" i="2" s="1"/>
  <c r="Q86" i="1"/>
  <c r="Q86" i="2" s="1"/>
  <c r="Q77" i="1"/>
  <c r="Q77" i="2" s="1"/>
  <c r="Q85" i="1"/>
  <c r="Q85" i="2" s="1"/>
  <c r="K11" i="1"/>
  <c r="K162" i="1" s="1"/>
  <c r="K163" i="1" s="1"/>
  <c r="Q68" i="1"/>
  <c r="Q68" i="2" s="1"/>
  <c r="S68" i="1"/>
  <c r="S61" i="1"/>
  <c r="Q61" i="1"/>
  <c r="Q61" i="2" s="1"/>
  <c r="S65" i="1"/>
  <c r="Q65" i="1"/>
  <c r="Q65" i="2" s="1"/>
  <c r="S58" i="1"/>
  <c r="Q58" i="1"/>
  <c r="Q58" i="2" s="1"/>
  <c r="S66" i="1"/>
  <c r="Q66" i="1"/>
  <c r="Q66" i="2" s="1"/>
  <c r="S59" i="1"/>
  <c r="Q59" i="1"/>
  <c r="Q59" i="2" s="1"/>
  <c r="S67" i="1"/>
  <c r="Q67" i="1"/>
  <c r="Q67" i="2" s="1"/>
  <c r="S64" i="1"/>
  <c r="Q64" i="1"/>
  <c r="Q64" i="2" s="1"/>
  <c r="S69" i="1"/>
  <c r="Q69" i="1"/>
  <c r="Q69" i="2" s="1"/>
  <c r="S63" i="1"/>
  <c r="Q63" i="1"/>
  <c r="Q63" i="2" s="1"/>
  <c r="Q60" i="1"/>
  <c r="Q60" i="2" s="1"/>
  <c r="S60" i="1"/>
  <c r="S71" i="1"/>
  <c r="Q71" i="1"/>
  <c r="Q71" i="2" s="1"/>
  <c r="Q62" i="1"/>
  <c r="Q62" i="2" s="1"/>
  <c r="Q70" i="1"/>
  <c r="Q70" i="2" s="1"/>
  <c r="C149" i="62"/>
  <c r="C148" i="62"/>
  <c r="C147" i="62"/>
  <c r="Q27" i="2"/>
  <c r="Q42" i="2"/>
  <c r="Q102" i="2"/>
  <c r="Q41" i="1"/>
  <c r="P90" i="2" l="1"/>
  <c r="S90" i="1"/>
  <c r="M152" i="1"/>
  <c r="D152" i="62"/>
  <c r="D160" i="62" s="1"/>
  <c r="M150" i="1"/>
  <c r="H152" i="62" s="1"/>
  <c r="H160" i="62" s="1"/>
  <c r="L152" i="1"/>
  <c r="D151" i="62"/>
  <c r="D159" i="62" s="1"/>
  <c r="K152" i="1"/>
  <c r="D150" i="62"/>
  <c r="D158" i="62" s="1"/>
  <c r="L150" i="1"/>
  <c r="H151" i="62" s="1"/>
  <c r="H159" i="62" s="1"/>
  <c r="K150" i="1"/>
  <c r="H150" i="62" s="1"/>
  <c r="H158" i="62" s="1"/>
  <c r="S41" i="1"/>
  <c r="L10" i="1" l="1"/>
  <c r="L157" i="1" s="1"/>
  <c r="M10" i="1"/>
  <c r="M157" i="1" s="1"/>
  <c r="K10" i="1"/>
  <c r="K157" i="1" s="1"/>
  <c r="F116" i="1" l="1"/>
  <c r="F115" i="1"/>
  <c r="F114" i="1"/>
  <c r="F113" i="1"/>
  <c r="F112" i="1"/>
  <c r="F111" i="1"/>
  <c r="F110" i="1"/>
  <c r="F109" i="1"/>
  <c r="F108" i="1"/>
  <c r="F107" i="1"/>
  <c r="F106" i="1"/>
  <c r="F105" i="1"/>
  <c r="F104" i="1"/>
  <c r="F103" i="1"/>
  <c r="J127" i="62"/>
  <c r="J123" i="62"/>
  <c r="J122" i="62"/>
  <c r="J121" i="62"/>
  <c r="J119" i="62"/>
  <c r="J115" i="62"/>
  <c r="J114" i="62"/>
  <c r="J113" i="62"/>
  <c r="J111" i="62"/>
  <c r="J107" i="62"/>
  <c r="J106" i="62"/>
  <c r="J105" i="62"/>
  <c r="J103" i="62"/>
  <c r="J99" i="62"/>
  <c r="J98" i="62"/>
  <c r="J97" i="62"/>
  <c r="J95" i="62"/>
  <c r="J91" i="62"/>
  <c r="J90" i="62"/>
  <c r="J89" i="62"/>
  <c r="J87" i="62"/>
  <c r="J83" i="62"/>
  <c r="J82" i="62"/>
  <c r="J81" i="62"/>
  <c r="J79" i="62"/>
  <c r="J75" i="62"/>
  <c r="J74" i="62"/>
  <c r="J73" i="62"/>
  <c r="J71" i="62"/>
  <c r="J67" i="62"/>
  <c r="J66" i="62"/>
  <c r="J65" i="62"/>
  <c r="J63" i="62"/>
  <c r="J59" i="62"/>
  <c r="J58" i="62"/>
  <c r="J57" i="62"/>
  <c r="J55" i="62"/>
  <c r="J51" i="62"/>
  <c r="J50" i="62"/>
  <c r="J49" i="62"/>
  <c r="J47" i="62"/>
  <c r="J43" i="62"/>
  <c r="J42" i="62"/>
  <c r="J41" i="62"/>
  <c r="J39" i="62"/>
  <c r="J35" i="62"/>
  <c r="J34" i="62"/>
  <c r="J33" i="62"/>
  <c r="J31" i="62"/>
  <c r="J27" i="62"/>
  <c r="J26" i="62"/>
  <c r="J25" i="62"/>
  <c r="J23" i="62"/>
  <c r="J19" i="62"/>
  <c r="J18" i="62"/>
  <c r="J17" i="62"/>
  <c r="J15" i="62"/>
  <c r="J11" i="62"/>
  <c r="J10" i="62"/>
  <c r="J9" i="62"/>
  <c r="H159" i="1" l="1"/>
  <c r="H129" i="62"/>
  <c r="H130" i="62"/>
  <c r="H131" i="62"/>
  <c r="H135" i="62"/>
  <c r="G129" i="62"/>
  <c r="G130" i="62"/>
  <c r="G131" i="62"/>
  <c r="G135" i="62"/>
  <c r="F129" i="62"/>
  <c r="F130" i="62"/>
  <c r="F131" i="62"/>
  <c r="F135" i="62"/>
  <c r="E129" i="62"/>
  <c r="E130" i="62"/>
  <c r="E131" i="62"/>
  <c r="E135" i="62"/>
  <c r="D129" i="62"/>
  <c r="D130" i="62"/>
  <c r="D135" i="62"/>
  <c r="D128" i="62"/>
  <c r="E128" i="62"/>
  <c r="F128" i="62"/>
  <c r="G128" i="62"/>
  <c r="H128" i="62"/>
  <c r="D120" i="62"/>
  <c r="E120" i="62"/>
  <c r="F120" i="62"/>
  <c r="G120" i="62"/>
  <c r="H120" i="62"/>
  <c r="D112" i="62"/>
  <c r="E112" i="62"/>
  <c r="F112" i="62"/>
  <c r="G112" i="62"/>
  <c r="H112" i="62"/>
  <c r="D104" i="62"/>
  <c r="E104" i="62"/>
  <c r="F104" i="62"/>
  <c r="G104" i="62"/>
  <c r="H104" i="62"/>
  <c r="D96" i="62"/>
  <c r="E96" i="62"/>
  <c r="F96" i="62"/>
  <c r="G96" i="62"/>
  <c r="H96" i="62"/>
  <c r="D88" i="62"/>
  <c r="E88" i="62"/>
  <c r="F88" i="62"/>
  <c r="G88" i="62"/>
  <c r="H88" i="62"/>
  <c r="D80" i="62"/>
  <c r="E80" i="62"/>
  <c r="F80" i="62"/>
  <c r="G80" i="62"/>
  <c r="H80" i="62"/>
  <c r="D72" i="62"/>
  <c r="E72" i="62"/>
  <c r="F72" i="62"/>
  <c r="G72" i="62"/>
  <c r="H72" i="62"/>
  <c r="D64" i="62"/>
  <c r="E64" i="62"/>
  <c r="F64" i="62"/>
  <c r="G64" i="62"/>
  <c r="H64" i="62"/>
  <c r="D56" i="62"/>
  <c r="E56" i="62"/>
  <c r="F56" i="62"/>
  <c r="G56" i="62"/>
  <c r="H56" i="62"/>
  <c r="D48" i="62"/>
  <c r="E48" i="62"/>
  <c r="F48" i="62"/>
  <c r="G48" i="62"/>
  <c r="H48" i="62"/>
  <c r="D40" i="62"/>
  <c r="E40" i="62"/>
  <c r="F40" i="62"/>
  <c r="G40" i="62"/>
  <c r="H40" i="62"/>
  <c r="D32" i="62"/>
  <c r="E32" i="62"/>
  <c r="F32" i="62"/>
  <c r="G32" i="62"/>
  <c r="H32" i="62"/>
  <c r="D24" i="62"/>
  <c r="E24" i="62"/>
  <c r="F24" i="62"/>
  <c r="G24" i="62"/>
  <c r="H24" i="62"/>
  <c r="D16" i="62"/>
  <c r="E16" i="62"/>
  <c r="F16" i="62"/>
  <c r="G16" i="62"/>
  <c r="H16" i="62"/>
  <c r="C139" i="62"/>
  <c r="C138" i="62"/>
  <c r="C137" i="62"/>
  <c r="C131" i="62"/>
  <c r="C130" i="62"/>
  <c r="C129" i="62"/>
  <c r="C123" i="62"/>
  <c r="C122" i="62"/>
  <c r="C121" i="62"/>
  <c r="C115" i="62"/>
  <c r="C114" i="62"/>
  <c r="C113" i="62"/>
  <c r="C107" i="62"/>
  <c r="C106" i="62"/>
  <c r="C105" i="62"/>
  <c r="C99" i="62"/>
  <c r="C98" i="62"/>
  <c r="C97" i="62"/>
  <c r="C91" i="62"/>
  <c r="C90" i="62"/>
  <c r="C89" i="62"/>
  <c r="C83" i="62"/>
  <c r="C82" i="62"/>
  <c r="C81" i="62"/>
  <c r="C75" i="62"/>
  <c r="C74" i="62"/>
  <c r="C73" i="62"/>
  <c r="C67" i="62"/>
  <c r="C66" i="62"/>
  <c r="C65" i="62"/>
  <c r="C59" i="62"/>
  <c r="C58" i="62"/>
  <c r="C57" i="62"/>
  <c r="C51" i="62"/>
  <c r="C50" i="62"/>
  <c r="C49" i="62"/>
  <c r="C43" i="62"/>
  <c r="C42" i="62"/>
  <c r="C41" i="62"/>
  <c r="C35" i="62"/>
  <c r="C34" i="62"/>
  <c r="C33" i="62"/>
  <c r="C27" i="62"/>
  <c r="C26" i="62"/>
  <c r="C25" i="62"/>
  <c r="C19" i="62"/>
  <c r="C18" i="62"/>
  <c r="C17" i="62"/>
  <c r="C11" i="62"/>
  <c r="C10" i="62"/>
  <c r="C9" i="62"/>
  <c r="D18" i="70"/>
  <c r="D12" i="70"/>
  <c r="G11" i="58"/>
  <c r="F11" i="58" s="1"/>
  <c r="E23" i="58"/>
  <c r="E24" i="58" s="1"/>
  <c r="D20" i="70" l="1"/>
  <c r="H136" i="62"/>
  <c r="G136" i="62"/>
  <c r="F136" i="62"/>
  <c r="E136" i="62"/>
  <c r="D136" i="62"/>
  <c r="C27" i="4"/>
  <c r="C15" i="4"/>
  <c r="C3" i="4"/>
  <c r="E11" i="19"/>
  <c r="E10" i="19"/>
  <c r="H10" i="19" s="1"/>
  <c r="C11" i="19"/>
  <c r="H11" i="19" l="1"/>
  <c r="C10" i="19"/>
  <c r="M7" i="19"/>
  <c r="I14" i="19" s="1"/>
  <c r="O149" i="2"/>
  <c r="P149" i="2" s="1"/>
  <c r="O148" i="2"/>
  <c r="P148" i="2" s="1"/>
  <c r="O147" i="2"/>
  <c r="P147" i="2" s="1"/>
  <c r="O146" i="2"/>
  <c r="P146" i="2" s="1"/>
  <c r="O145" i="2"/>
  <c r="P145" i="2" s="1"/>
  <c r="O144" i="2"/>
  <c r="P144" i="2" s="1"/>
  <c r="O143" i="2"/>
  <c r="P143" i="2" s="1"/>
  <c r="O142" i="2"/>
  <c r="P142" i="2" s="1"/>
  <c r="O139" i="2"/>
  <c r="P139" i="2" s="1"/>
  <c r="O138" i="2"/>
  <c r="P138" i="2" s="1"/>
  <c r="O137" i="2"/>
  <c r="P137" i="2" s="1"/>
  <c r="O136" i="2"/>
  <c r="P136" i="2" s="1"/>
  <c r="O135" i="2"/>
  <c r="P135" i="2" s="1"/>
  <c r="O134" i="2"/>
  <c r="P134" i="2" s="1"/>
  <c r="O133" i="2"/>
  <c r="P133" i="2" s="1"/>
  <c r="O132" i="2"/>
  <c r="O131" i="2"/>
  <c r="O129" i="2"/>
  <c r="P129" i="2" s="1"/>
  <c r="O128" i="2"/>
  <c r="P128" i="2" s="1"/>
  <c r="O127" i="2"/>
  <c r="P127" i="2" s="1"/>
  <c r="O126" i="2"/>
  <c r="P126" i="2" s="1"/>
  <c r="O125" i="2"/>
  <c r="P125" i="2" s="1"/>
  <c r="O124" i="2"/>
  <c r="P124" i="2" s="1"/>
  <c r="O123" i="2"/>
  <c r="P123" i="2" s="1"/>
  <c r="O122" i="2"/>
  <c r="P122" i="2" s="1"/>
  <c r="O121" i="2"/>
  <c r="P121" i="2" s="1"/>
  <c r="O120" i="2"/>
  <c r="P120" i="2" s="1"/>
  <c r="O119" i="2"/>
  <c r="O118" i="2"/>
  <c r="O116" i="2"/>
  <c r="O115" i="2"/>
  <c r="O114" i="2"/>
  <c r="O113" i="2"/>
  <c r="O112" i="2"/>
  <c r="O111" i="2"/>
  <c r="O110" i="2"/>
  <c r="O109" i="2"/>
  <c r="O108" i="2"/>
  <c r="O107" i="2"/>
  <c r="O106" i="2"/>
  <c r="O105" i="2"/>
  <c r="O104" i="2"/>
  <c r="O103" i="2"/>
  <c r="O55" i="2"/>
  <c r="O54" i="2"/>
  <c r="O53" i="2"/>
  <c r="O52" i="2"/>
  <c r="O51" i="2"/>
  <c r="O50" i="2"/>
  <c r="O49" i="2"/>
  <c r="O48" i="2"/>
  <c r="O47" i="2"/>
  <c r="O46" i="2"/>
  <c r="O45" i="2"/>
  <c r="O44" i="2"/>
  <c r="O43" i="2"/>
  <c r="O41" i="2"/>
  <c r="Q41" i="2" s="1"/>
  <c r="O40" i="2"/>
  <c r="O39" i="2"/>
  <c r="O38" i="2"/>
  <c r="O37" i="2"/>
  <c r="O36" i="2"/>
  <c r="O35" i="2"/>
  <c r="O34" i="2"/>
  <c r="O33" i="2"/>
  <c r="O32" i="2"/>
  <c r="O31" i="2"/>
  <c r="O30" i="2"/>
  <c r="O29" i="2"/>
  <c r="O28" i="2"/>
  <c r="O26" i="2"/>
  <c r="O25" i="2"/>
  <c r="O24" i="2"/>
  <c r="O23" i="2"/>
  <c r="O22" i="2"/>
  <c r="O21" i="2"/>
  <c r="O20" i="2"/>
  <c r="O19" i="2"/>
  <c r="O18" i="2"/>
  <c r="O17" i="2"/>
  <c r="O16" i="2"/>
  <c r="O15" i="2"/>
  <c r="O14" i="2"/>
  <c r="O13" i="2"/>
  <c r="N116" i="1"/>
  <c r="N115" i="1"/>
  <c r="N114" i="1"/>
  <c r="N113" i="1"/>
  <c r="N112" i="1"/>
  <c r="N111" i="1"/>
  <c r="N110" i="1"/>
  <c r="N107" i="1"/>
  <c r="N105" i="1"/>
  <c r="N104" i="1"/>
  <c r="N103" i="1"/>
  <c r="N109" i="1"/>
  <c r="N108" i="1"/>
  <c r="N106" i="1"/>
  <c r="J56" i="1"/>
  <c r="J55" i="1"/>
  <c r="J54" i="1"/>
  <c r="J53" i="1"/>
  <c r="O53" i="1" s="1"/>
  <c r="J52" i="1"/>
  <c r="O52" i="1" s="1"/>
  <c r="J51" i="1"/>
  <c r="O51" i="1" s="1"/>
  <c r="J49" i="1"/>
  <c r="O49" i="1" s="1"/>
  <c r="J48" i="1"/>
  <c r="O48" i="1" s="1"/>
  <c r="J47" i="1"/>
  <c r="O47" i="1" s="1"/>
  <c r="J45" i="1"/>
  <c r="O45" i="1" s="1"/>
  <c r="H26" i="1"/>
  <c r="O26" i="1" s="1"/>
  <c r="H25" i="1"/>
  <c r="O25" i="1" s="1"/>
  <c r="H24" i="1"/>
  <c r="O24" i="1" s="1"/>
  <c r="H23" i="1"/>
  <c r="O23" i="1" s="1"/>
  <c r="H22" i="1"/>
  <c r="O22" i="1" s="1"/>
  <c r="H21" i="1"/>
  <c r="O21" i="1" s="1"/>
  <c r="F56" i="1"/>
  <c r="F55" i="1"/>
  <c r="F54" i="1"/>
  <c r="F53" i="1"/>
  <c r="F52" i="1"/>
  <c r="F51" i="1"/>
  <c r="F50" i="1"/>
  <c r="J50" i="1" s="1"/>
  <c r="O50" i="1" s="1"/>
  <c r="F49" i="1"/>
  <c r="F48" i="1"/>
  <c r="F47" i="1"/>
  <c r="F46" i="1"/>
  <c r="J46" i="1" s="1"/>
  <c r="O46" i="1" s="1"/>
  <c r="F45" i="1"/>
  <c r="F44" i="1"/>
  <c r="J44" i="1" s="1"/>
  <c r="O44" i="1" s="1"/>
  <c r="F43" i="1"/>
  <c r="J43" i="1" s="1"/>
  <c r="O43" i="1" s="1"/>
  <c r="F41" i="1"/>
  <c r="F40" i="1"/>
  <c r="F39" i="1"/>
  <c r="F38" i="1"/>
  <c r="F37" i="1"/>
  <c r="F36" i="1"/>
  <c r="F35" i="1"/>
  <c r="F34" i="1"/>
  <c r="F33" i="1"/>
  <c r="F32" i="1"/>
  <c r="F31" i="1"/>
  <c r="F30" i="1"/>
  <c r="I30" i="1" s="1"/>
  <c r="O30" i="1" s="1"/>
  <c r="F29" i="1"/>
  <c r="I29" i="1" s="1"/>
  <c r="O29" i="1" s="1"/>
  <c r="F28" i="1"/>
  <c r="I28" i="1" s="1"/>
  <c r="O28" i="1" s="1"/>
  <c r="F26" i="1"/>
  <c r="F25" i="1"/>
  <c r="F24" i="1"/>
  <c r="F23" i="1"/>
  <c r="F22" i="1"/>
  <c r="F21" i="1"/>
  <c r="F20" i="1"/>
  <c r="H20" i="1" s="1"/>
  <c r="O20" i="1" s="1"/>
  <c r="F19" i="1"/>
  <c r="H19" i="1" s="1"/>
  <c r="O19" i="1" s="1"/>
  <c r="F18" i="1"/>
  <c r="F17" i="1"/>
  <c r="H17" i="1" s="1"/>
  <c r="O17" i="1" s="1"/>
  <c r="F16" i="1"/>
  <c r="H16" i="1" s="1"/>
  <c r="O16" i="1" s="1"/>
  <c r="F15" i="1"/>
  <c r="H15" i="1" s="1"/>
  <c r="O15" i="1" s="1"/>
  <c r="F14" i="1"/>
  <c r="H14" i="1" s="1"/>
  <c r="O14" i="1" s="1"/>
  <c r="F13" i="1"/>
  <c r="H13" i="1" s="1"/>
  <c r="O13" i="1" s="1"/>
  <c r="B112" i="2"/>
  <c r="B113" i="2"/>
  <c r="B114" i="2"/>
  <c r="B115" i="2"/>
  <c r="B54" i="2"/>
  <c r="B55" i="2"/>
  <c r="B103" i="2"/>
  <c r="B104" i="2"/>
  <c r="B105" i="2"/>
  <c r="B106" i="2"/>
  <c r="B107" i="2"/>
  <c r="B108" i="2"/>
  <c r="B109" i="2"/>
  <c r="B110" i="2"/>
  <c r="B111" i="2"/>
  <c r="B31" i="2"/>
  <c r="B32" i="2"/>
  <c r="B33" i="2"/>
  <c r="B34" i="2"/>
  <c r="B35" i="2"/>
  <c r="B36" i="2"/>
  <c r="B37" i="2"/>
  <c r="B38" i="2"/>
  <c r="B39" i="2"/>
  <c r="B40" i="2"/>
  <c r="B41" i="2"/>
  <c r="B42" i="2"/>
  <c r="B43" i="2"/>
  <c r="B44" i="2"/>
  <c r="B45" i="2"/>
  <c r="B46" i="2"/>
  <c r="B47" i="2"/>
  <c r="B48" i="2"/>
  <c r="B49" i="2"/>
  <c r="B50" i="2"/>
  <c r="B51" i="2"/>
  <c r="B52" i="2"/>
  <c r="B53" i="2"/>
  <c r="I10" i="19" l="1"/>
  <c r="I12" i="19"/>
  <c r="S44" i="1"/>
  <c r="Q44" i="1"/>
  <c r="Q44" i="2" s="1"/>
  <c r="S23" i="1"/>
  <c r="Q23" i="1"/>
  <c r="Q23" i="2" s="1"/>
  <c r="S51" i="1"/>
  <c r="Q51" i="1"/>
  <c r="Q51" i="2" s="1"/>
  <c r="S113" i="1"/>
  <c r="Q113" i="1"/>
  <c r="Q113" i="2" s="1"/>
  <c r="S26" i="1"/>
  <c r="Q26" i="1"/>
  <c r="Q26" i="2" s="1"/>
  <c r="S54" i="1"/>
  <c r="Q54" i="1"/>
  <c r="Q54" i="2" s="1"/>
  <c r="S111" i="1"/>
  <c r="Q111" i="1"/>
  <c r="Q111" i="2" s="1"/>
  <c r="S46" i="1"/>
  <c r="Q46" i="1"/>
  <c r="Q46" i="2" s="1"/>
  <c r="I32" i="1"/>
  <c r="O32" i="1" s="1"/>
  <c r="S55" i="1"/>
  <c r="Q55" i="1"/>
  <c r="Q55" i="2" s="1"/>
  <c r="S50" i="1"/>
  <c r="Q50" i="1"/>
  <c r="Q50" i="2" s="1"/>
  <c r="S56" i="1"/>
  <c r="Q56" i="1"/>
  <c r="Q56" i="2" s="1"/>
  <c r="P43" i="2"/>
  <c r="J11" i="1"/>
  <c r="J162" i="1" s="1"/>
  <c r="J163" i="1" s="1"/>
  <c r="S49" i="1"/>
  <c r="Q49" i="1"/>
  <c r="Q49" i="2" s="1"/>
  <c r="S52" i="1"/>
  <c r="Q52" i="1"/>
  <c r="Q52" i="2" s="1"/>
  <c r="S115" i="1"/>
  <c r="Q115" i="1"/>
  <c r="Q115" i="2" s="1"/>
  <c r="S21" i="1"/>
  <c r="Q21" i="1"/>
  <c r="Q21" i="2" s="1"/>
  <c r="S48" i="1"/>
  <c r="Q48" i="1"/>
  <c r="Q48" i="2" s="1"/>
  <c r="S24" i="1"/>
  <c r="Q24" i="1"/>
  <c r="Q24" i="2" s="1"/>
  <c r="S53" i="1"/>
  <c r="Q53" i="1"/>
  <c r="Q53" i="2" s="1"/>
  <c r="S112" i="1"/>
  <c r="Q112" i="1"/>
  <c r="Q112" i="2" s="1"/>
  <c r="S114" i="1"/>
  <c r="Q114" i="1"/>
  <c r="Q114" i="2" s="1"/>
  <c r="S25" i="1"/>
  <c r="Q25" i="1"/>
  <c r="Q25" i="2" s="1"/>
  <c r="S22" i="1"/>
  <c r="Q22" i="1"/>
  <c r="Q22" i="2" s="1"/>
  <c r="I31" i="1"/>
  <c r="O31" i="1" s="1"/>
  <c r="S19" i="1"/>
  <c r="Q19" i="1"/>
  <c r="Q19" i="2" s="1"/>
  <c r="S45" i="1"/>
  <c r="Q45" i="1"/>
  <c r="Q45" i="2" s="1"/>
  <c r="S20" i="1"/>
  <c r="Q20" i="1"/>
  <c r="Q20" i="2" s="1"/>
  <c r="S47" i="1"/>
  <c r="Q47" i="1"/>
  <c r="Q47" i="2" s="1"/>
  <c r="S110" i="1"/>
  <c r="Q110" i="1"/>
  <c r="Q110" i="2" s="1"/>
  <c r="S109" i="1"/>
  <c r="Q109" i="1"/>
  <c r="Q109" i="2" s="1"/>
  <c r="S108" i="1"/>
  <c r="Q108" i="1"/>
  <c r="Q108" i="2" s="1"/>
  <c r="S107" i="1"/>
  <c r="Q107" i="1"/>
  <c r="Q107" i="2" s="1"/>
  <c r="S106" i="1"/>
  <c r="Q106" i="1"/>
  <c r="Q106" i="2" s="1"/>
  <c r="S105" i="1"/>
  <c r="Q105" i="1"/>
  <c r="Q105" i="2" s="1"/>
  <c r="S104" i="1"/>
  <c r="Q104" i="1"/>
  <c r="Q104" i="2" s="1"/>
  <c r="P103" i="2"/>
  <c r="N11" i="1"/>
  <c r="S33" i="1"/>
  <c r="Q33" i="1"/>
  <c r="Q33" i="2" s="1"/>
  <c r="S35" i="1"/>
  <c r="Q35" i="1"/>
  <c r="Q35" i="2" s="1"/>
  <c r="S36" i="1"/>
  <c r="Q36" i="1"/>
  <c r="Q36" i="2" s="1"/>
  <c r="S37" i="1"/>
  <c r="Q37" i="1"/>
  <c r="Q37" i="2" s="1"/>
  <c r="S38" i="1"/>
  <c r="Q38" i="1"/>
  <c r="Q38" i="2" s="1"/>
  <c r="S39" i="1"/>
  <c r="Q39" i="1"/>
  <c r="Q39" i="2" s="1"/>
  <c r="S34" i="1"/>
  <c r="Q34" i="1"/>
  <c r="Q34" i="2" s="1"/>
  <c r="S40" i="1"/>
  <c r="Q40" i="1"/>
  <c r="Q40" i="2" s="1"/>
  <c r="P24" i="2"/>
  <c r="P33" i="2"/>
  <c r="P50" i="2"/>
  <c r="P104" i="2"/>
  <c r="P112" i="2"/>
  <c r="P25" i="2"/>
  <c r="P34" i="2"/>
  <c r="P51" i="2"/>
  <c r="P105" i="2"/>
  <c r="P113" i="2"/>
  <c r="P26" i="2"/>
  <c r="P35" i="2"/>
  <c r="P44" i="2"/>
  <c r="P52" i="2"/>
  <c r="P106" i="2"/>
  <c r="P114" i="2"/>
  <c r="P19" i="2"/>
  <c r="P36" i="2"/>
  <c r="P45" i="2"/>
  <c r="P53" i="2"/>
  <c r="P107" i="2"/>
  <c r="P115" i="2"/>
  <c r="P20" i="2"/>
  <c r="P37" i="2"/>
  <c r="P46" i="2"/>
  <c r="P54" i="2"/>
  <c r="P108" i="2"/>
  <c r="P21" i="2"/>
  <c r="P38" i="2"/>
  <c r="P47" i="2"/>
  <c r="P55" i="2"/>
  <c r="P109" i="2"/>
  <c r="P22" i="2"/>
  <c r="P39" i="2"/>
  <c r="P48" i="2"/>
  <c r="P110" i="2"/>
  <c r="P23" i="2"/>
  <c r="P40" i="2"/>
  <c r="P49" i="2"/>
  <c r="P111" i="2"/>
  <c r="P41" i="2"/>
  <c r="H18" i="1"/>
  <c r="O18" i="1" s="1"/>
  <c r="I11" i="19"/>
  <c r="H11" i="1" l="1"/>
  <c r="I11" i="1"/>
  <c r="N152" i="1"/>
  <c r="J152" i="1"/>
  <c r="Q31" i="1"/>
  <c r="Q31" i="2" s="1"/>
  <c r="N150" i="1"/>
  <c r="H153" i="62" s="1"/>
  <c r="H161" i="62" s="1"/>
  <c r="J150" i="1"/>
  <c r="H149" i="62" s="1"/>
  <c r="H157" i="62" s="1"/>
  <c r="D149" i="62"/>
  <c r="D157" i="62" s="1"/>
  <c r="D153" i="62"/>
  <c r="D161" i="62" s="1"/>
  <c r="S32" i="1"/>
  <c r="P32" i="2"/>
  <c r="Q32" i="1"/>
  <c r="Q32" i="2" s="1"/>
  <c r="S43" i="1"/>
  <c r="Q43" i="1"/>
  <c r="Q43" i="2" s="1"/>
  <c r="S103" i="1"/>
  <c r="Q103" i="1"/>
  <c r="Q103" i="2" s="1"/>
  <c r="P141" i="2"/>
  <c r="P132" i="2"/>
  <c r="P119" i="2"/>
  <c r="G153" i="62"/>
  <c r="G161" i="62" s="1"/>
  <c r="F153" i="62"/>
  <c r="F161" i="62" s="1"/>
  <c r="E153" i="62"/>
  <c r="E161" i="62" s="1"/>
  <c r="G149" i="62"/>
  <c r="G157" i="62" s="1"/>
  <c r="F149" i="62"/>
  <c r="F157" i="62" s="1"/>
  <c r="E149" i="62"/>
  <c r="E157" i="62" s="1"/>
  <c r="G148" i="62"/>
  <c r="G156" i="62" s="1"/>
  <c r="F148" i="62"/>
  <c r="F156" i="62" s="1"/>
  <c r="E148" i="62"/>
  <c r="E156" i="62" s="1"/>
  <c r="G147" i="62"/>
  <c r="G155" i="62" s="1"/>
  <c r="F147" i="62"/>
  <c r="F155" i="62" s="1"/>
  <c r="E147" i="62"/>
  <c r="E155" i="62" s="1"/>
  <c r="I152" i="1" l="1"/>
  <c r="I162" i="1"/>
  <c r="I163" i="1" s="1"/>
  <c r="H150" i="1"/>
  <c r="H147" i="62" s="1"/>
  <c r="H155" i="62" s="1"/>
  <c r="H162" i="1"/>
  <c r="P131" i="2"/>
  <c r="O130" i="1"/>
  <c r="P118" i="2"/>
  <c r="O117" i="1"/>
  <c r="D147" i="62"/>
  <c r="D155" i="62" s="1"/>
  <c r="H152" i="1"/>
  <c r="N10" i="1"/>
  <c r="N157" i="1" s="1"/>
  <c r="D148" i="62"/>
  <c r="D156" i="62" s="1"/>
  <c r="J10" i="1"/>
  <c r="J157" i="1" s="1"/>
  <c r="P31" i="2"/>
  <c r="S31" i="1"/>
  <c r="S128" i="1"/>
  <c r="Q128" i="1"/>
  <c r="Q128" i="2" s="1"/>
  <c r="S148" i="1"/>
  <c r="Q148" i="1"/>
  <c r="Q148" i="2" s="1"/>
  <c r="S124" i="1"/>
  <c r="Q124" i="1"/>
  <c r="Q124" i="2" s="1"/>
  <c r="S144" i="1"/>
  <c r="Q144" i="1"/>
  <c r="Q144" i="2" s="1"/>
  <c r="S145" i="1"/>
  <c r="Q145" i="1"/>
  <c r="Q145" i="2" s="1"/>
  <c r="S146" i="1"/>
  <c r="Q146" i="1"/>
  <c r="Q146" i="2" s="1"/>
  <c r="S149" i="1"/>
  <c r="Q149" i="1"/>
  <c r="Q149" i="2" s="1"/>
  <c r="S143" i="1"/>
  <c r="Q143" i="1"/>
  <c r="Q143" i="2" s="1"/>
  <c r="S129" i="1"/>
  <c r="Q129" i="1"/>
  <c r="Q129" i="2" s="1"/>
  <c r="S132" i="1"/>
  <c r="Q132" i="1"/>
  <c r="Q132" i="2" s="1"/>
  <c r="S125" i="1"/>
  <c r="Q125" i="1"/>
  <c r="Q125" i="2" s="1"/>
  <c r="S133" i="1"/>
  <c r="Q133" i="1"/>
  <c r="Q133" i="2" s="1"/>
  <c r="S142" i="1"/>
  <c r="Q142" i="1"/>
  <c r="Q142" i="2" s="1"/>
  <c r="S18" i="1"/>
  <c r="Q18" i="1"/>
  <c r="Q18" i="2" s="1"/>
  <c r="P18" i="2"/>
  <c r="S120" i="1"/>
  <c r="Q120" i="1"/>
  <c r="Q120" i="2" s="1"/>
  <c r="S137" i="1"/>
  <c r="Q137" i="1"/>
  <c r="Q137" i="2" s="1"/>
  <c r="S116" i="1"/>
  <c r="Q116" i="1"/>
  <c r="Q116" i="2" s="1"/>
  <c r="P116" i="2"/>
  <c r="S134" i="1"/>
  <c r="Q134" i="1"/>
  <c r="Q134" i="2" s="1"/>
  <c r="S135" i="1"/>
  <c r="Q135" i="1"/>
  <c r="Q135" i="2" s="1"/>
  <c r="S119" i="1"/>
  <c r="Q119" i="1"/>
  <c r="Q119" i="2" s="1"/>
  <c r="S136" i="1"/>
  <c r="Q136" i="1"/>
  <c r="Q136" i="2" s="1"/>
  <c r="S121" i="1"/>
  <c r="Q121" i="1"/>
  <c r="Q121" i="2" s="1"/>
  <c r="S138" i="1"/>
  <c r="Q138" i="1"/>
  <c r="Q138" i="2" s="1"/>
  <c r="S126" i="1"/>
  <c r="Q126" i="1"/>
  <c r="Q126" i="2" s="1"/>
  <c r="S127" i="1"/>
  <c r="Q127" i="1"/>
  <c r="Q127" i="2" s="1"/>
  <c r="S147" i="1"/>
  <c r="Q147" i="1"/>
  <c r="Q147" i="2" s="1"/>
  <c r="S139" i="1"/>
  <c r="Q139" i="1"/>
  <c r="Q139" i="2" s="1"/>
  <c r="S122" i="1"/>
  <c r="Q122" i="1"/>
  <c r="Q122" i="2" s="1"/>
  <c r="S123" i="1"/>
  <c r="Q123" i="1"/>
  <c r="Q123" i="2" s="1"/>
  <c r="S17" i="1"/>
  <c r="Q17" i="1"/>
  <c r="Q17" i="2" s="1"/>
  <c r="P17" i="2"/>
  <c r="S16" i="1"/>
  <c r="Q16" i="1"/>
  <c r="Q16" i="2" s="1"/>
  <c r="P16" i="2"/>
  <c r="S13" i="1"/>
  <c r="Q13" i="1"/>
  <c r="Q13" i="2" s="1"/>
  <c r="P13" i="2"/>
  <c r="S15" i="1"/>
  <c r="Q15" i="1"/>
  <c r="Q15" i="2" s="1"/>
  <c r="P15" i="2"/>
  <c r="S14" i="1"/>
  <c r="Q14" i="1"/>
  <c r="Q14" i="2" s="1"/>
  <c r="P14" i="2"/>
  <c r="S131" i="1"/>
  <c r="Q131" i="1"/>
  <c r="Q131" i="2" s="1"/>
  <c r="S118" i="1"/>
  <c r="Q118" i="1"/>
  <c r="Q118" i="2" s="1"/>
  <c r="S141" i="1"/>
  <c r="Q141" i="1"/>
  <c r="Q141" i="2" s="1"/>
  <c r="S29" i="1"/>
  <c r="Q29" i="1"/>
  <c r="Q29" i="2" s="1"/>
  <c r="P29" i="2"/>
  <c r="S28" i="1"/>
  <c r="Q28" i="1"/>
  <c r="Q28" i="2" s="1"/>
  <c r="P28" i="2"/>
  <c r="S30" i="1"/>
  <c r="Q30" i="1"/>
  <c r="Q30" i="2" s="1"/>
  <c r="P30" i="2"/>
  <c r="O11" i="1"/>
  <c r="B116" i="2"/>
  <c r="B30" i="2"/>
  <c r="B29" i="2"/>
  <c r="B28" i="2"/>
  <c r="B27" i="2"/>
  <c r="B26" i="2"/>
  <c r="B25" i="2"/>
  <c r="B24" i="2"/>
  <c r="B23" i="2"/>
  <c r="B22" i="2"/>
  <c r="B21" i="2"/>
  <c r="B20" i="2"/>
  <c r="B19" i="2"/>
  <c r="B18" i="2"/>
  <c r="B17" i="2"/>
  <c r="B16" i="2"/>
  <c r="B15" i="2"/>
  <c r="B14" i="2"/>
  <c r="B13" i="2"/>
  <c r="O152" i="1" l="1"/>
  <c r="Q152" i="1" s="1"/>
  <c r="O162" i="1"/>
  <c r="H163" i="1"/>
  <c r="O163" i="1" s="1"/>
  <c r="H10" i="1"/>
  <c r="H157" i="1" s="1"/>
  <c r="I150" i="1"/>
  <c r="O151" i="1"/>
  <c r="O150" i="1" s="1"/>
  <c r="T150" i="1" s="1"/>
  <c r="H148" i="62" l="1"/>
  <c r="H156" i="62" s="1"/>
  <c r="I10" i="1"/>
  <c r="I157" i="1" s="1"/>
  <c r="O10" i="1"/>
  <c r="H155" i="1" s="1"/>
  <c r="Q151" i="1"/>
  <c r="J8" i="1"/>
  <c r="I8" i="1"/>
  <c r="H8" i="1"/>
  <c r="B4" i="58"/>
  <c r="I7" i="1"/>
  <c r="D21" i="70"/>
  <c r="H158" i="1" s="1"/>
  <c r="J128" i="62"/>
  <c r="J120" i="62"/>
  <c r="J112" i="62"/>
  <c r="J104" i="62"/>
  <c r="J96" i="62"/>
  <c r="J88" i="62"/>
  <c r="J80" i="62"/>
  <c r="J72" i="62"/>
  <c r="J64" i="62"/>
  <c r="J56" i="62"/>
  <c r="J48" i="62"/>
  <c r="J40" i="62"/>
  <c r="J32" i="62"/>
  <c r="J24" i="62"/>
  <c r="J16" i="62"/>
  <c r="C153" i="2" l="1"/>
  <c r="O157" i="1"/>
  <c r="I113" i="62"/>
  <c r="I102" i="62"/>
  <c r="I47" i="62"/>
  <c r="I11" i="62"/>
  <c r="I52" i="62"/>
  <c r="I43" i="62"/>
  <c r="I34" i="62"/>
  <c r="I25" i="62"/>
  <c r="I15" i="62"/>
  <c r="I114" i="62"/>
  <c r="I77" i="62"/>
  <c r="I50" i="62"/>
  <c r="I22" i="62"/>
  <c r="I122" i="62"/>
  <c r="I94" i="62"/>
  <c r="I85" i="62"/>
  <c r="I76" i="62"/>
  <c r="I67" i="62"/>
  <c r="I58" i="62"/>
  <c r="I39" i="62"/>
  <c r="I30" i="62"/>
  <c r="I12" i="62"/>
  <c r="I121" i="62"/>
  <c r="I93" i="62"/>
  <c r="I84" i="62"/>
  <c r="I66" i="62"/>
  <c r="I38" i="62"/>
  <c r="I124" i="62"/>
  <c r="I115" i="62"/>
  <c r="I106" i="62"/>
  <c r="I97" i="62"/>
  <c r="I87" i="62"/>
  <c r="I78" i="62"/>
  <c r="I69" i="62"/>
  <c r="I60" i="62"/>
  <c r="I51" i="62"/>
  <c r="I42" i="62"/>
  <c r="I33" i="62"/>
  <c r="I23" i="62"/>
  <c r="I14" i="62"/>
  <c r="I123" i="62"/>
  <c r="I105" i="62"/>
  <c r="I95" i="62"/>
  <c r="I86" i="62"/>
  <c r="I68" i="62"/>
  <c r="I59" i="62"/>
  <c r="I41" i="62"/>
  <c r="I31" i="62"/>
  <c r="I13" i="62"/>
  <c r="I103" i="62"/>
  <c r="I49" i="62"/>
  <c r="I21" i="62"/>
  <c r="I111" i="62"/>
  <c r="I75" i="62"/>
  <c r="I57" i="62"/>
  <c r="I29" i="62"/>
  <c r="I20" i="62"/>
  <c r="I119" i="62"/>
  <c r="I110" i="62"/>
  <c r="I101" i="62"/>
  <c r="I92" i="62"/>
  <c r="I83" i="62"/>
  <c r="I74" i="62"/>
  <c r="I65" i="62"/>
  <c r="I55" i="62"/>
  <c r="I46" i="62"/>
  <c r="I37" i="62"/>
  <c r="I28" i="62"/>
  <c r="I19" i="62"/>
  <c r="I10" i="62"/>
  <c r="I127" i="62"/>
  <c r="I118" i="62"/>
  <c r="I109" i="62"/>
  <c r="I100" i="62"/>
  <c r="I91" i="62"/>
  <c r="I82" i="62"/>
  <c r="I73" i="62"/>
  <c r="I63" i="62"/>
  <c r="I54" i="62"/>
  <c r="I45" i="62"/>
  <c r="I36" i="62"/>
  <c r="I27" i="62"/>
  <c r="I18" i="62"/>
  <c r="I9" i="62"/>
  <c r="I126" i="62"/>
  <c r="I117" i="62"/>
  <c r="I108" i="62"/>
  <c r="I99" i="62"/>
  <c r="I90" i="62"/>
  <c r="I81" i="62"/>
  <c r="I71" i="62"/>
  <c r="I62" i="62"/>
  <c r="I53" i="62"/>
  <c r="I44" i="62"/>
  <c r="I35" i="62"/>
  <c r="I26" i="62"/>
  <c r="I17" i="62"/>
  <c r="I125" i="62"/>
  <c r="I116" i="62"/>
  <c r="I107" i="62"/>
  <c r="I98" i="62"/>
  <c r="I89" i="62"/>
  <c r="I79" i="62"/>
  <c r="I70" i="62"/>
  <c r="I61" i="62"/>
  <c r="L155" i="1"/>
  <c r="I155" i="1"/>
  <c r="J155" i="1"/>
  <c r="M155" i="1"/>
  <c r="N155" i="1"/>
  <c r="K155" i="1"/>
  <c r="H7" i="1"/>
  <c r="J7" i="1"/>
  <c r="F14" i="19" l="1"/>
  <c r="F13" i="19"/>
  <c r="F12" i="19"/>
  <c r="F9" i="19"/>
  <c r="E15" i="19"/>
  <c r="H15" i="19" s="1"/>
  <c r="F15" i="19"/>
  <c r="G3" i="58"/>
  <c r="F3" i="58" s="1"/>
  <c r="G4" i="58"/>
  <c r="F4" i="58" s="1"/>
  <c r="G5" i="58"/>
  <c r="F5" i="58" s="1"/>
  <c r="G6" i="58"/>
  <c r="F6" i="58" s="1"/>
  <c r="G7" i="58"/>
  <c r="F7" i="58" s="1"/>
  <c r="G8" i="58"/>
  <c r="F8" i="58" s="1"/>
  <c r="G9" i="58"/>
  <c r="F9" i="58" s="1"/>
  <c r="G10" i="58"/>
  <c r="F10" i="58" s="1"/>
  <c r="G12" i="58"/>
  <c r="F12" i="58" s="1"/>
  <c r="G13" i="58"/>
  <c r="F13" i="58" s="1"/>
  <c r="G14" i="58"/>
  <c r="F14" i="58" s="1"/>
  <c r="G15" i="58"/>
  <c r="F15" i="58" s="1"/>
  <c r="G16" i="58"/>
  <c r="F16" i="58" s="1"/>
  <c r="B5" i="58"/>
  <c r="B6" i="58" s="1"/>
  <c r="B7" i="58" s="1"/>
  <c r="C9" i="19"/>
  <c r="E9" i="19"/>
  <c r="P11" i="1"/>
  <c r="P117" i="1"/>
  <c r="Q117" i="1" s="1"/>
  <c r="P130" i="1"/>
  <c r="Q130" i="1" s="1"/>
  <c r="N21" i="19"/>
  <c r="O21" i="19"/>
  <c r="L21" i="19"/>
  <c r="M21" i="19"/>
  <c r="G21" i="19"/>
  <c r="H21" i="19"/>
  <c r="I21" i="19"/>
  <c r="J21" i="19"/>
  <c r="K21" i="19"/>
  <c r="B151" i="2"/>
  <c r="B150" i="2"/>
  <c r="B149" i="2"/>
  <c r="B148" i="2"/>
  <c r="B147" i="2"/>
  <c r="B146" i="2"/>
  <c r="B145" i="2"/>
  <c r="B144" i="2"/>
  <c r="B143" i="2"/>
  <c r="B142" i="2"/>
  <c r="B141" i="2"/>
  <c r="B140" i="2"/>
  <c r="B128" i="2"/>
  <c r="B127" i="2"/>
  <c r="B126" i="2"/>
  <c r="B125" i="2"/>
  <c r="B124" i="2"/>
  <c r="B123" i="2"/>
  <c r="B122" i="2"/>
  <c r="B121" i="2"/>
  <c r="B120" i="2"/>
  <c r="P150" i="1"/>
  <c r="Q150" i="1" s="1"/>
  <c r="P140" i="1"/>
  <c r="Q140" i="1" s="1"/>
  <c r="N11" i="2"/>
  <c r="N156" i="2" s="1"/>
  <c r="M11" i="2"/>
  <c r="M156" i="2" s="1"/>
  <c r="L11" i="2"/>
  <c r="L156" i="2" s="1"/>
  <c r="K11" i="2"/>
  <c r="K156" i="2" s="1"/>
  <c r="J11" i="2"/>
  <c r="J156" i="2" s="1"/>
  <c r="I11" i="2"/>
  <c r="I156" i="2" s="1"/>
  <c r="H11" i="2"/>
  <c r="H156" i="2" s="1"/>
  <c r="G11" i="2"/>
  <c r="G156" i="2" s="1"/>
  <c r="F11" i="2"/>
  <c r="F156" i="2" s="1"/>
  <c r="C11" i="2"/>
  <c r="D11" i="2"/>
  <c r="D156" i="2" s="1"/>
  <c r="E11" i="2"/>
  <c r="B129" i="2"/>
  <c r="B119" i="2"/>
  <c r="B118" i="2"/>
  <c r="B117" i="2"/>
  <c r="B12" i="2"/>
  <c r="B11" i="2"/>
  <c r="D21" i="19"/>
  <c r="E21" i="19"/>
  <c r="F21" i="19"/>
  <c r="H20" i="19"/>
  <c r="B130" i="2"/>
  <c r="B131" i="2"/>
  <c r="B132" i="2"/>
  <c r="B133" i="2"/>
  <c r="B134" i="2"/>
  <c r="B135" i="2"/>
  <c r="B136" i="2"/>
  <c r="B137" i="2"/>
  <c r="B138" i="2"/>
  <c r="B139" i="2"/>
  <c r="B9" i="2"/>
  <c r="F18" i="58" l="1"/>
  <c r="E156" i="2"/>
  <c r="E151" i="2" s="1"/>
  <c r="E150" i="2" s="1"/>
  <c r="N157" i="2"/>
  <c r="N153" i="2" s="1"/>
  <c r="N152" i="2" s="1"/>
  <c r="H157" i="2"/>
  <c r="H153" i="2" s="1"/>
  <c r="I157" i="2"/>
  <c r="I153" i="2" s="1"/>
  <c r="F157" i="2"/>
  <c r="F153" i="2" s="1"/>
  <c r="D157" i="2"/>
  <c r="D153" i="2" s="1"/>
  <c r="D152" i="2" s="1"/>
  <c r="G157" i="2"/>
  <c r="G153" i="2" s="1"/>
  <c r="G152" i="2" s="1"/>
  <c r="C157" i="2"/>
  <c r="C156" i="2"/>
  <c r="C151" i="2" s="1"/>
  <c r="K157" i="2"/>
  <c r="K153" i="2" s="1"/>
  <c r="L157" i="2"/>
  <c r="L153" i="2" s="1"/>
  <c r="L152" i="2" s="1"/>
  <c r="E157" i="2"/>
  <c r="E153" i="2" s="1"/>
  <c r="M157" i="2"/>
  <c r="M153" i="2" s="1"/>
  <c r="M152" i="2" s="1"/>
  <c r="Q11" i="1"/>
  <c r="Q10" i="1" s="1"/>
  <c r="P10" i="1"/>
  <c r="I88" i="62"/>
  <c r="I104" i="62"/>
  <c r="I32" i="62"/>
  <c r="I120" i="62"/>
  <c r="I48" i="62"/>
  <c r="I72" i="62"/>
  <c r="I128" i="62"/>
  <c r="I24" i="62"/>
  <c r="I16" i="62"/>
  <c r="I64" i="62"/>
  <c r="I80" i="62"/>
  <c r="I56" i="62"/>
  <c r="I96" i="62"/>
  <c r="I40" i="62"/>
  <c r="I112" i="62"/>
  <c r="J157" i="2"/>
  <c r="J153" i="2" s="1"/>
  <c r="J152" i="2" s="1"/>
  <c r="B8" i="58"/>
  <c r="B9" i="58" s="1"/>
  <c r="B10" i="58" s="1"/>
  <c r="O140" i="2"/>
  <c r="O130" i="2"/>
  <c r="F11" i="19"/>
  <c r="F10" i="19"/>
  <c r="O11" i="2"/>
  <c r="O117" i="2"/>
  <c r="H9" i="19"/>
  <c r="I151" i="2" l="1"/>
  <c r="I150" i="2" s="1"/>
  <c r="L151" i="2"/>
  <c r="L150" i="2" s="1"/>
  <c r="M151" i="2"/>
  <c r="M150" i="2" s="1"/>
  <c r="N151" i="2"/>
  <c r="N150" i="2" s="1"/>
  <c r="F151" i="2"/>
  <c r="F150" i="2" s="1"/>
  <c r="H151" i="2"/>
  <c r="H150" i="2" s="1"/>
  <c r="J151" i="2"/>
  <c r="J150" i="2" s="1"/>
  <c r="G151" i="2"/>
  <c r="G150" i="2" s="1"/>
  <c r="K151" i="2"/>
  <c r="K150" i="2" s="1"/>
  <c r="D151" i="2"/>
  <c r="D150" i="2" s="1"/>
  <c r="Q130" i="2"/>
  <c r="P130" i="2"/>
  <c r="Q140" i="2"/>
  <c r="P140" i="2"/>
  <c r="Q117" i="2"/>
  <c r="P117" i="2"/>
  <c r="C150" i="2"/>
  <c r="O156" i="2"/>
  <c r="P156" i="2" s="1"/>
  <c r="H152" i="2"/>
  <c r="F152" i="2"/>
  <c r="K152" i="2"/>
  <c r="O153" i="2"/>
  <c r="E152" i="2"/>
  <c r="I152" i="2"/>
  <c r="P11" i="2"/>
  <c r="H160" i="1"/>
  <c r="B13" i="58"/>
  <c r="B14" i="58" s="1"/>
  <c r="B15" i="58" s="1"/>
  <c r="B16" i="58" s="1"/>
  <c r="B11" i="58"/>
  <c r="B12" i="58" s="1"/>
  <c r="I9" i="19"/>
  <c r="I15" i="19"/>
  <c r="I135" i="62" l="1"/>
  <c r="I134" i="62"/>
  <c r="I131" i="62"/>
  <c r="I130" i="62"/>
  <c r="I129" i="62"/>
  <c r="C10" i="2"/>
  <c r="I133" i="62"/>
  <c r="I132" i="62"/>
  <c r="K10" i="2"/>
  <c r="J10" i="2"/>
  <c r="G10" i="2"/>
  <c r="I10" i="2"/>
  <c r="N10" i="2"/>
  <c r="M10" i="2"/>
  <c r="D10" i="2"/>
  <c r="F10" i="2"/>
  <c r="L10" i="2"/>
  <c r="E10" i="2"/>
  <c r="H10" i="2"/>
  <c r="O152" i="2"/>
  <c r="S153" i="1"/>
  <c r="S10" i="1" s="1"/>
  <c r="I140" i="62" l="1"/>
  <c r="J132" i="62"/>
  <c r="I141" i="62"/>
  <c r="J133" i="62"/>
  <c r="I137" i="62"/>
  <c r="J129" i="62"/>
  <c r="I136" i="62"/>
  <c r="I138" i="62"/>
  <c r="J130" i="62"/>
  <c r="I139" i="62"/>
  <c r="J131" i="62"/>
  <c r="I142" i="62"/>
  <c r="J134" i="62"/>
  <c r="I143" i="62"/>
  <c r="J135" i="62"/>
  <c r="H142" i="62"/>
  <c r="F141" i="62"/>
  <c r="F140" i="62"/>
  <c r="H141" i="62"/>
  <c r="E143" i="62"/>
  <c r="H140" i="62"/>
  <c r="E142" i="62"/>
  <c r="G142" i="62"/>
  <c r="E141" i="62"/>
  <c r="G141" i="62"/>
  <c r="E140" i="62"/>
  <c r="G140" i="62"/>
  <c r="F142" i="62"/>
  <c r="H137" i="62"/>
  <c r="D140" i="62"/>
  <c r="D141" i="62"/>
  <c r="D142" i="62"/>
  <c r="H138" i="62"/>
  <c r="H143" i="62"/>
  <c r="F143" i="62"/>
  <c r="H139" i="62"/>
  <c r="F139" i="62"/>
  <c r="F138" i="62"/>
  <c r="F137" i="62"/>
  <c r="G137" i="62"/>
  <c r="G143" i="62"/>
  <c r="G138" i="62"/>
  <c r="G139" i="62"/>
  <c r="E138" i="62"/>
  <c r="E139" i="62"/>
  <c r="E137" i="62"/>
  <c r="D138" i="62"/>
  <c r="D137" i="62"/>
  <c r="D143" i="62"/>
  <c r="D139" i="62"/>
  <c r="J136" i="62" l="1"/>
  <c r="J140" i="62"/>
  <c r="J141" i="62"/>
  <c r="J142" i="62"/>
  <c r="J143" i="62"/>
  <c r="J137" i="62"/>
  <c r="J138" i="62"/>
  <c r="J139" i="62"/>
  <c r="J144" i="62" l="1"/>
  <c r="O151" i="2"/>
  <c r="Q151" i="2" l="1"/>
  <c r="P151" i="2"/>
  <c r="O150" i="2"/>
  <c r="D22" i="19"/>
  <c r="Q150" i="2" l="1"/>
  <c r="P150" i="2"/>
  <c r="O10" i="2"/>
  <c r="P10" i="2" s="1"/>
  <c r="E22" i="19" l="1"/>
  <c r="F22" i="19" s="1"/>
  <c r="G22" i="19" s="1"/>
  <c r="H22" i="19" s="1"/>
  <c r="I22" i="19" s="1"/>
  <c r="J22" i="19" s="1"/>
  <c r="K22" i="19" s="1"/>
  <c r="L22" i="19" s="1"/>
  <c r="M22" i="19" s="1"/>
  <c r="N22" i="19" s="1"/>
  <c r="O22" i="19" s="1"/>
  <c r="P154" i="2"/>
  <c r="D23" i="19"/>
  <c r="E23" i="19" l="1"/>
  <c r="F23" i="19" s="1"/>
  <c r="G23" i="19" s="1"/>
  <c r="H23" i="19" s="1"/>
  <c r="I23" i="19" s="1"/>
  <c r="J23" i="19" s="1"/>
  <c r="K23" i="19" s="1"/>
  <c r="L23" i="19" s="1"/>
  <c r="M23" i="19" s="1"/>
  <c r="N23" i="19" s="1"/>
  <c r="O23" i="19" s="1"/>
  <c r="H3" i="2"/>
  <c r="G14" i="19" l="1"/>
  <c r="K14" i="19" s="1"/>
  <c r="M14" i="19" s="1"/>
  <c r="G12" i="19"/>
  <c r="K12" i="19" s="1"/>
  <c r="M12" i="19" s="1"/>
  <c r="G13" i="19"/>
  <c r="K13" i="19" s="1"/>
  <c r="M13" i="19" s="1"/>
  <c r="G11" i="19"/>
  <c r="J11" i="19" s="1"/>
  <c r="C30" i="4" s="1"/>
  <c r="G15" i="19"/>
  <c r="G10" i="19"/>
  <c r="J10" i="19" s="1"/>
  <c r="C18" i="4" s="1"/>
  <c r="G9" i="19"/>
  <c r="J9" i="19" s="1"/>
  <c r="C25" i="4" l="1"/>
  <c r="C37" i="4"/>
  <c r="J15" i="19"/>
  <c r="C78" i="4" s="1"/>
  <c r="C85" i="4" s="1"/>
  <c r="K15" i="19"/>
  <c r="K11" i="19"/>
  <c r="M11" i="19" s="1"/>
  <c r="E43" i="4"/>
  <c r="J12" i="19"/>
  <c r="C42" i="4" s="1"/>
  <c r="C49" i="4" s="1"/>
  <c r="J13" i="19"/>
  <c r="C54" i="4" s="1"/>
  <c r="C61" i="4" s="1"/>
  <c r="E55" i="4"/>
  <c r="J14" i="19"/>
  <c r="C66" i="4" s="1"/>
  <c r="C73" i="4" s="1"/>
  <c r="E67" i="4"/>
  <c r="K10" i="19"/>
  <c r="E19" i="4" s="1"/>
  <c r="K9" i="19"/>
  <c r="M9" i="19" s="1"/>
  <c r="G16" i="19"/>
  <c r="C6" i="4"/>
  <c r="F67" i="4" l="1"/>
  <c r="F43" i="4"/>
  <c r="E25" i="4"/>
  <c r="C13" i="4"/>
  <c r="E79" i="4"/>
  <c r="B86" i="4" s="1"/>
  <c r="M15" i="19"/>
  <c r="F55" i="4"/>
  <c r="E31" i="4"/>
  <c r="E73" i="4"/>
  <c r="E61" i="4"/>
  <c r="J16" i="19"/>
  <c r="E49" i="4"/>
  <c r="F19" i="4"/>
  <c r="M10" i="19"/>
  <c r="E7" i="4"/>
  <c r="K16" i="19"/>
  <c r="M16" i="19" s="1"/>
  <c r="B26" i="4" l="1"/>
  <c r="B74" i="4"/>
  <c r="B50" i="4"/>
  <c r="F79" i="4"/>
  <c r="F7" i="4"/>
  <c r="E37" i="4"/>
  <c r="E85" i="4"/>
  <c r="E25" i="19"/>
  <c r="F25" i="19"/>
  <c r="G25" i="19"/>
  <c r="D25" i="19"/>
  <c r="D24" i="19"/>
  <c r="F31" i="4"/>
  <c r="E13" i="4"/>
  <c r="B38" i="4" l="1"/>
  <c r="B14" i="4"/>
  <c r="D26" i="19"/>
  <c r="E24" i="19" s="1"/>
  <c r="E93" i="4" l="1"/>
  <c r="E26" i="19"/>
  <c r="F24" i="19" s="1"/>
  <c r="F26" i="19" l="1"/>
  <c r="G24" i="19" s="1"/>
  <c r="G26" i="19" l="1"/>
  <c r="H24" i="19" l="1"/>
  <c r="H25" i="19"/>
  <c r="H26" i="19" l="1"/>
  <c r="I25" i="19" s="1"/>
  <c r="I24" i="19"/>
  <c r="I26" i="19" l="1"/>
  <c r="J24" i="19" s="1"/>
  <c r="J25" i="19" l="1"/>
  <c r="J26" i="19" s="1"/>
  <c r="K24" i="19" l="1"/>
  <c r="K25" i="19"/>
  <c r="K26" i="19" l="1"/>
  <c r="L25" i="19" s="1"/>
  <c r="L24" i="19"/>
  <c r="L26" i="19" l="1"/>
  <c r="M25" i="19" s="1"/>
  <c r="M24" i="19"/>
  <c r="M26" i="19" l="1"/>
  <c r="N25" i="19" s="1"/>
  <c r="N24" i="19"/>
  <c r="N26" i="19" l="1"/>
  <c r="O25" i="19" s="1"/>
  <c r="O24" i="19"/>
  <c r="O26" i="19" l="1"/>
  <c r="P25" i="19" l="1"/>
  <c r="Q25" i="19" s="1"/>
  <c r="P24" i="19" l="1"/>
  <c r="Q24" i="19" s="1"/>
</calcChain>
</file>

<file path=xl/sharedStrings.xml><?xml version="1.0" encoding="utf-8"?>
<sst xmlns="http://schemas.openxmlformats.org/spreadsheetml/2006/main" count="1276" uniqueCount="301">
  <si>
    <t>FORMULARIO</t>
  </si>
  <si>
    <t>Predisporre il formulario seguendo l'ordine dei fogli nella presente cartella di lavoro, avendo cura di alimentare le celle in bianco.</t>
  </si>
  <si>
    <t>ATS</t>
  </si>
  <si>
    <t>Campo obbligatorio</t>
  </si>
  <si>
    <t>25 punti percentuali  in forza delle disposizioni di cui all’Art. 25(6)(d)(iii) GBER</t>
  </si>
  <si>
    <t>Check selezione ulteriori maggiorazioni intensità di aiuto</t>
  </si>
  <si>
    <t>Campo controllo modalità di erogazione prescelta</t>
  </si>
  <si>
    <t>Check</t>
  </si>
  <si>
    <t>Campo controllo compilazioni anagrafiche</t>
  </si>
  <si>
    <r>
      <t>ATTENZIONE: La mancata o non corretta predisposizione dei campi obbligatori non consente il perfezionamento della definizione del presente formulario. 
Il presente foglio restituisce "</t>
    </r>
    <r>
      <rPr>
        <b/>
        <sz val="16"/>
        <color theme="0"/>
        <rFont val="Calibri"/>
        <family val="2"/>
      </rPr>
      <t>OK</t>
    </r>
    <r>
      <rPr>
        <b/>
        <sz val="12"/>
        <color theme="0"/>
        <rFont val="Calibri"/>
        <family val="2"/>
      </rPr>
      <t>" a seguito della corretta predisposizione del presente foglio e dei pertinenti fogli relativi alla Sezione 2 - Anagrafica</t>
    </r>
  </si>
  <si>
    <t>SEZIONE 2 - ANAGRAFICA IMPRESA 1 - CAPOFILA</t>
  </si>
  <si>
    <t>1) Dati Generali</t>
  </si>
  <si>
    <t>Denominazione</t>
  </si>
  <si>
    <t>P</t>
  </si>
  <si>
    <t>Forma Giuridica</t>
  </si>
  <si>
    <t xml:space="preserve">Legale rappresentante </t>
  </si>
  <si>
    <t>Nominativo:</t>
  </si>
  <si>
    <t>Mail:</t>
  </si>
  <si>
    <t>Tel:</t>
  </si>
  <si>
    <t>Fax:</t>
  </si>
  <si>
    <t xml:space="preserve">Recapiti della persona di riferimento </t>
  </si>
  <si>
    <t>Responsabile del Progetto</t>
  </si>
  <si>
    <t>2) Codice Fiscale/P.IVA</t>
  </si>
  <si>
    <t>Codice Fiscale</t>
  </si>
  <si>
    <t>P. IVA</t>
  </si>
  <si>
    <t>3) Sede legale</t>
  </si>
  <si>
    <t>Via / Piazza</t>
  </si>
  <si>
    <t>Comune</t>
  </si>
  <si>
    <t>CAP</t>
  </si>
  <si>
    <t>Provincia</t>
  </si>
  <si>
    <t>Telefono</t>
  </si>
  <si>
    <t>E-mail</t>
  </si>
  <si>
    <t>Sito Internet</t>
  </si>
  <si>
    <t xml:space="preserve">Stato estero </t>
  </si>
  <si>
    <t>Posta Elettronica Certificata (PEC)</t>
  </si>
  <si>
    <t>4) Eventuale sede operativa se diversa dalla legale</t>
  </si>
  <si>
    <t>5) Indirizzo al quale si chiede venga indirizzata la corrispondenza</t>
  </si>
  <si>
    <t xml:space="preserve">6) Atto Costitutivo </t>
  </si>
  <si>
    <t>Estremi atto</t>
  </si>
  <si>
    <t>Scadenza</t>
  </si>
  <si>
    <t>7) Capitale sociale</t>
  </si>
  <si>
    <t>Capitale sociale</t>
  </si>
  <si>
    <t>Capitale Versato</t>
  </si>
  <si>
    <t>8) Iscrizione ad apposito Registro</t>
  </si>
  <si>
    <r>
      <t>Denominazione Registro/Albo</t>
    </r>
    <r>
      <rPr>
        <vertAlign val="superscript"/>
        <sz val="8"/>
        <color rgb="FF00000A"/>
        <rFont val="Calibri"/>
        <family val="2"/>
      </rPr>
      <t>1</t>
    </r>
  </si>
  <si>
    <t>Data iscrizione</t>
  </si>
  <si>
    <t>9) Regime Contabilità</t>
  </si>
  <si>
    <t>Tipo contabilità</t>
  </si>
  <si>
    <t>in regime di contabilità ordinaria</t>
  </si>
  <si>
    <t>SEZIONE 2 - ANAGRAFICA IMPRESA 2</t>
  </si>
  <si>
    <t>G</t>
  </si>
  <si>
    <t>6) Atto Costitutivo</t>
  </si>
  <si>
    <t>SEZIONE 2 - ANAGRAFICA IMPRESA 3</t>
  </si>
  <si>
    <t>M</t>
  </si>
  <si>
    <t>SEZIONE 2 - ANAGRAFICA IMPRESA 4</t>
  </si>
  <si>
    <t>SEZIONE 2 - ANAGRAFICA IMPRESA 5</t>
  </si>
  <si>
    <t>SEZIONE 2 - ANAGRAFICA Uni - OdR 2</t>
  </si>
  <si>
    <t>Tipologia OdR</t>
  </si>
  <si>
    <t>OdR Altro</t>
  </si>
  <si>
    <t>Università</t>
  </si>
  <si>
    <r>
      <t xml:space="preserve">SEZIONE 3 - Descrizione intervento
</t>
    </r>
    <r>
      <rPr>
        <b/>
        <i/>
        <u/>
        <sz val="12"/>
        <color theme="0"/>
        <rFont val="Calibri"/>
        <family val="2"/>
      </rPr>
      <t>(alimentare le celle in bianco)</t>
    </r>
  </si>
  <si>
    <t>Elementi progettuali</t>
  </si>
  <si>
    <t>Descrizione</t>
  </si>
  <si>
    <t>N° Max Caratteri</t>
  </si>
  <si>
    <t>Nota Bene:</t>
  </si>
  <si>
    <t>Sezione 4 - Articolazione per fase delle attività previste (descrizione dei contenuti)</t>
  </si>
  <si>
    <t>Articolazione per fase delle attività previste (descrizione dei contenuti)</t>
  </si>
  <si>
    <t>Nota 1:  Indicare (se del caso) quale tra i soggetti dell'ATS è specificamente individuato quale responsabile di ciascun WP
Nota 2: Indicare (se del caso) gli altri soggetti interessati da questa fase del progetto.</t>
  </si>
  <si>
    <t>WP1</t>
  </si>
  <si>
    <t>WP2</t>
  </si>
  <si>
    <t>WP3</t>
  </si>
  <si>
    <t>WP4</t>
  </si>
  <si>
    <t>WP5</t>
  </si>
  <si>
    <t>WP6</t>
  </si>
  <si>
    <t>WP7</t>
  </si>
  <si>
    <t>WP8</t>
  </si>
  <si>
    <t>WP9</t>
  </si>
  <si>
    <t>WP10</t>
  </si>
  <si>
    <t>WP11</t>
  </si>
  <si>
    <t>WP12</t>
  </si>
  <si>
    <t>WP13</t>
  </si>
  <si>
    <t>WP14</t>
  </si>
  <si>
    <t>WP15</t>
  </si>
  <si>
    <t>Denominazione Fase Attività</t>
  </si>
  <si>
    <t>Tipo attività</t>
  </si>
  <si>
    <r>
      <t>Soggetto Responsabile della Fase di Attività</t>
    </r>
    <r>
      <rPr>
        <vertAlign val="superscript"/>
        <sz val="8"/>
        <color theme="1"/>
        <rFont val="Calibri"/>
        <family val="2"/>
      </rPr>
      <t>1</t>
    </r>
  </si>
  <si>
    <r>
      <t>Altri soggetti impegnati nella fase di attività</t>
    </r>
    <r>
      <rPr>
        <vertAlign val="superscript"/>
        <sz val="8"/>
        <color theme="1"/>
        <rFont val="Calibri"/>
        <family val="2"/>
      </rPr>
      <t>2</t>
    </r>
  </si>
  <si>
    <t>Ruoli e compiti di ciascuno dei soggetti partecipanti alla presente fase di attività del progetto</t>
  </si>
  <si>
    <t>Obiettivi</t>
  </si>
  <si>
    <t>Descrizione delle eventuali singole sotto attività di cui si compone la presente fase del progetto</t>
  </si>
  <si>
    <t>Tempistica di attuazione</t>
  </si>
  <si>
    <t xml:space="preserve">Da: gg/mm/aa                                A: gg/mm/aa  </t>
  </si>
  <si>
    <t>Risultati attesi e deliverables</t>
  </si>
  <si>
    <t>SEZIONE 5 - Dati Progetto</t>
  </si>
  <si>
    <t>1. Quadro di dettaglio del costo totale del progetto</t>
  </si>
  <si>
    <r>
      <t xml:space="preserve">Nota bene: 
a) compilare le celle in bianco relativamente alla spesa ammissibile e, se del caso, non ammissibile. Vanno fornite, in relazione a ciascun importo, le informazioni sulla voce di spesa ed una sua breve descrizione. La mancata compilazione non consente la produzione del Formulario in maniera completa e funzionale alla presentazione della domanda. </t>
    </r>
    <r>
      <rPr>
        <b/>
        <u/>
        <sz val="12"/>
        <color theme="0"/>
        <rFont val="Calibri"/>
        <family val="2"/>
      </rPr>
      <t xml:space="preserve">Nel caso di IVA non recuperabile, le spese ammissibili potranno essere esposte comprensive d'IVA;
</t>
    </r>
    <r>
      <rPr>
        <b/>
        <sz val="12"/>
        <color theme="0"/>
        <rFont val="Calibri"/>
        <family val="2"/>
      </rPr>
      <t>b) riportare alle pertinenti sezioni del presente foglio, le spese ammissibili relative a ciascuno dei Soggetti di cui l'associazione si compone</t>
    </r>
  </si>
  <si>
    <t>Voci di spesa</t>
  </si>
  <si>
    <t>Spese Ammissibili
Impresa 1</t>
  </si>
  <si>
    <t>Spese Ammissibili
Impresa 2</t>
  </si>
  <si>
    <t>Spese Ammissibili
Impresa 3</t>
  </si>
  <si>
    <t>Spese Ammissibili
Impresa 4</t>
  </si>
  <si>
    <t>Spese Ammissibili
Impresa 5</t>
  </si>
  <si>
    <t>Spese Ammissibili
OdR_1</t>
  </si>
  <si>
    <t>Spese Ammissibili
OdR_2</t>
  </si>
  <si>
    <t>Totale Spese Ammissibili</t>
  </si>
  <si>
    <t>Spese non ammissibili (diverse da IVA non ammisibile)</t>
  </si>
  <si>
    <t>Totale</t>
  </si>
  <si>
    <t>Soglia
(valori max su costo totale ammissibile)</t>
  </si>
  <si>
    <t>Uni - OdR 1</t>
  </si>
  <si>
    <t>Uni - OdR 2</t>
  </si>
  <si>
    <t>Sviluppo Sperimentale</t>
  </si>
  <si>
    <t>Sviluppo sperimentale</t>
  </si>
  <si>
    <t>Importo totale</t>
  </si>
  <si>
    <t>A) Spese per il personale</t>
  </si>
  <si>
    <t>Attività</t>
  </si>
  <si>
    <r>
      <t xml:space="preserve">Livelli
</t>
    </r>
    <r>
      <rPr>
        <b/>
        <u/>
        <sz val="8"/>
        <color rgb="FFFF0000"/>
        <rFont val="Calibri"/>
        <family val="2"/>
      </rPr>
      <t>(selezionare opzione)</t>
    </r>
  </si>
  <si>
    <t>Costo Standard (€)</t>
  </si>
  <si>
    <t>N° Ore</t>
  </si>
  <si>
    <t>Impresa 1</t>
  </si>
  <si>
    <t>SS</t>
  </si>
  <si>
    <t>I-A</t>
  </si>
  <si>
    <t>I-M</t>
  </si>
  <si>
    <t>I-B</t>
  </si>
  <si>
    <t>Impresa 2</t>
  </si>
  <si>
    <t>Impresa 3</t>
  </si>
  <si>
    <t>Impresa 4</t>
  </si>
  <si>
    <t>Impresa 5</t>
  </si>
  <si>
    <t>OdR_1</t>
  </si>
  <si>
    <t>Check UCS applicate</t>
  </si>
  <si>
    <t>EPR-A</t>
  </si>
  <si>
    <t>EPR-M</t>
  </si>
  <si>
    <t>OdR_2</t>
  </si>
  <si>
    <t>Uni-A</t>
  </si>
  <si>
    <t>Uni-M</t>
  </si>
  <si>
    <t>Uni-B</t>
  </si>
  <si>
    <t xml:space="preserve">B) Strumentazione e attrezzature </t>
  </si>
  <si>
    <t>Non compilare la presente sezione nel caso in cui si sia optato per la determinazione della spesa ammissibile in conformità con le disposizioni di cui al par. 3.6(2) Avviso</t>
  </si>
  <si>
    <t xml:space="preserve">C) Ricerca contrattuale, le conoscenze e i brevetti acquisiti o ottenuti in licenza </t>
  </si>
  <si>
    <t>D) Altri costi di esercizio</t>
  </si>
  <si>
    <t>E) Spese generali supplementari</t>
  </si>
  <si>
    <t>Spese generali</t>
  </si>
  <si>
    <t>Importo forfettario pari al 40% dei costi diretti ammissibili per il personale che può essere riconosciuto in conformità con le disposizioni di cui all’Art. 56(1) RDC</t>
  </si>
  <si>
    <t>Quote Spesa Ammissibile</t>
  </si>
  <si>
    <t>Soggetto 1</t>
  </si>
  <si>
    <t>Soggetto 2</t>
  </si>
  <si>
    <t>Soggetto 3</t>
  </si>
  <si>
    <t>Soggetto 4</t>
  </si>
  <si>
    <t>Soggetto 5</t>
  </si>
  <si>
    <t>ODR_1</t>
  </si>
  <si>
    <t>ODR_2</t>
  </si>
  <si>
    <t>Check compilazione</t>
  </si>
  <si>
    <t>Check Costo Totale Ammissibile</t>
  </si>
  <si>
    <t>Check applicazione UCS OdR+OdR_2</t>
  </si>
  <si>
    <t>Riepilogo Check</t>
  </si>
  <si>
    <t>Sezione 5 - 2. Articolazione temporale della spesa ammissibile</t>
  </si>
  <si>
    <t>Check coerenza articolazione temporale con Tab. 1 - Quadro dettaglio costo intervento</t>
  </si>
  <si>
    <r>
      <t xml:space="preserve">Nota bene:
1) Nel caso in cui si sia optato per la determinazione della spesa ammissibile in conformità con le disposizioni di cui al par. 3.6(2) Avviso, </t>
    </r>
    <r>
      <rPr>
        <b/>
        <u/>
        <sz val="11"/>
        <color theme="0"/>
        <rFont val="Calibri"/>
        <family val="2"/>
      </rPr>
      <t>NON</t>
    </r>
    <r>
      <rPr>
        <b/>
        <sz val="11"/>
        <color theme="0"/>
        <rFont val="Calibri"/>
        <family val="2"/>
      </rPr>
      <t xml:space="preserve"> alimentare le sezioni del presente foglio relativamente alle voci di spesa di cui alle lettere B), C), D), E).
2) Nel caso in cui si sia optato per la determinazione della spesa ammissibile in conformità con le disposizioni di cui al par. 3.6(3) Avviso, alimentare le sezioni del presente foglio relativamente alle voci di spesa di cui alle lettere B), C), D).</t>
    </r>
  </si>
  <si>
    <t>mese 1</t>
  </si>
  <si>
    <t>mese 2</t>
  </si>
  <si>
    <t>mese 3</t>
  </si>
  <si>
    <t>mese 4</t>
  </si>
  <si>
    <t>mese 5</t>
  </si>
  <si>
    <t>mese 6</t>
  </si>
  <si>
    <t>mese 7</t>
  </si>
  <si>
    <t>mese 8</t>
  </si>
  <si>
    <t>mese 9</t>
  </si>
  <si>
    <t>mese 10</t>
  </si>
  <si>
    <t>mese 11</t>
  </si>
  <si>
    <t>mese 12</t>
  </si>
  <si>
    <t>Importo totale spese ammissibili</t>
  </si>
  <si>
    <t>Determinazione dell'importo riconosciuto al tasso forfettario del 40% di cui al par. 3.6(2) Avviso</t>
  </si>
  <si>
    <t>Importo al tasso forfettario del 40% di cui al par. 3.6(2) Avviso</t>
  </si>
  <si>
    <t>Sezione 5 - 3. Articolazione per WP della spesa ammissibile</t>
  </si>
  <si>
    <t>Work Package</t>
  </si>
  <si>
    <t>Soggetti</t>
  </si>
  <si>
    <t>SPESE AMMISSIBILI</t>
  </si>
  <si>
    <t>Spese per il personale</t>
  </si>
  <si>
    <t>Strumentazione e attrezzature</t>
  </si>
  <si>
    <t>Ricerca contrattuale, le conoscenze e i brevetti acquisiti o ottenuti in licenza</t>
  </si>
  <si>
    <t>Altri costi di esercizio</t>
  </si>
  <si>
    <t>Spese generali supplementari</t>
  </si>
  <si>
    <t>Tasso forfettario ex Art. 56(1) RDC</t>
  </si>
  <si>
    <t>Euro</t>
  </si>
  <si>
    <t>Totale Fase</t>
  </si>
  <si>
    <t>Totale Fasi</t>
  </si>
  <si>
    <t>Totale Progetto</t>
  </si>
  <si>
    <t>Sezione 5 - 4. RIEPILOGO Spese ammissibili e determinazione contributo concedibile</t>
  </si>
  <si>
    <r>
      <rPr>
        <sz val="16"/>
        <color theme="0"/>
        <rFont val="Calibri"/>
        <family val="2"/>
      </rPr>
      <t xml:space="preserve">Nota bene: </t>
    </r>
    <r>
      <rPr>
        <b/>
        <u/>
        <sz val="16"/>
        <color theme="0"/>
        <rFont val="Calibri"/>
        <family val="2"/>
      </rPr>
      <t>Il presente foglio si alimenta automaticamente.</t>
    </r>
    <r>
      <rPr>
        <sz val="14"/>
        <color theme="0"/>
        <rFont val="Calibri"/>
        <family val="2"/>
      </rPr>
      <t xml:space="preserve"> Ove gli elementi forniti circa composizione ATS e Maggiorazione intensità di aiuto applicabili, anagrafica, descrizione intervento, o nel caso di indicazioni incongrue e/o non conformi  con le condizioni previste dall'Avviso (ad es.: in materia di soglie di spesa ammissibile e limiti all'incidenza di alcune voci di spesa) e, </t>
    </r>
    <r>
      <rPr>
        <b/>
        <u/>
        <sz val="14"/>
        <color theme="0"/>
        <rFont val="Calibri"/>
        <family val="2"/>
      </rPr>
      <t>più in generale, ove i dati forniti (riportati agli altri fogli della presente cartella excel) fossero incompleti/incongrui, il foglio di calcolo non procede alla determinazione del contributo richiesto</t>
    </r>
    <r>
      <rPr>
        <sz val="14"/>
        <color theme="0"/>
        <rFont val="Calibri"/>
        <family val="2"/>
      </rPr>
      <t>.</t>
    </r>
  </si>
  <si>
    <t>A. Determinazione del contributo concedibile (RIEPILOGO)</t>
  </si>
  <si>
    <t>Soggetto</t>
  </si>
  <si>
    <t>Tipologia Soggetto</t>
  </si>
  <si>
    <t>Controllo</t>
  </si>
  <si>
    <t>Importo spese ammissibili (euro)</t>
  </si>
  <si>
    <t>Intensità di aiuto applicabile (base)</t>
  </si>
  <si>
    <t xml:space="preserve">Intensità di aiuto complessiva applicabile </t>
  </si>
  <si>
    <t>Calcolo Aiuto SS
(euro)</t>
  </si>
  <si>
    <t>Impresa 1
Capofila</t>
  </si>
  <si>
    <t>B. Articolazione temporale delle richieste di erogazione del contributo (importi in euro)</t>
  </si>
  <si>
    <t>1 - con anticipazione</t>
  </si>
  <si>
    <t>Avanzamento spesa - dato cumulato</t>
  </si>
  <si>
    <t>Avanzamento % spesa</t>
  </si>
  <si>
    <t>Importo contributo richiesto 1 - con anticipazione</t>
  </si>
  <si>
    <t>Importo contributo richiesto 2  - avanzamento lavori</t>
  </si>
  <si>
    <t>Importo contributo richiesto cumulato</t>
  </si>
  <si>
    <r>
      <t>Sezione 5 - 5. Piano di copertura</t>
    </r>
    <r>
      <rPr>
        <b/>
        <vertAlign val="superscript"/>
        <sz val="16"/>
        <color theme="0"/>
        <rFont val="Calibri"/>
        <family val="2"/>
      </rPr>
      <t>1</t>
    </r>
  </si>
  <si>
    <t>Impresa 1 - Capofila</t>
  </si>
  <si>
    <t>FABBISOGNO</t>
  </si>
  <si>
    <t>Importi</t>
  </si>
  <si>
    <t>FONTI DI COPERTURA</t>
  </si>
  <si>
    <t>(euro)</t>
  </si>
  <si>
    <t>Spese ammissibili a contributo</t>
  </si>
  <si>
    <t>Mezzi propri</t>
  </si>
  <si>
    <t>Spese non agevolabili</t>
  </si>
  <si>
    <t>Agevolazioni concedibili per il progetto</t>
  </si>
  <si>
    <t>Altri finanziamenti a m/l termine</t>
  </si>
  <si>
    <r>
      <t>IVA</t>
    </r>
    <r>
      <rPr>
        <vertAlign val="superscript"/>
        <sz val="8"/>
        <color rgb="FF00000A"/>
        <rFont val="Calibri"/>
        <family val="2"/>
      </rPr>
      <t>1</t>
    </r>
  </si>
  <si>
    <r>
      <t>Altre disponibilità (specificare)</t>
    </r>
    <r>
      <rPr>
        <vertAlign val="superscript"/>
        <sz val="8"/>
        <color rgb="FF00000A"/>
        <rFont val="Calibri"/>
        <family val="2"/>
      </rPr>
      <t>3</t>
    </r>
    <r>
      <rPr>
        <sz val="8"/>
        <color rgb="FF00000A"/>
        <rFont val="Calibri"/>
        <family val="2"/>
      </rPr>
      <t>:</t>
    </r>
  </si>
  <si>
    <t>Totale fabbisogni</t>
  </si>
  <si>
    <t>Totale fonti</t>
  </si>
  <si>
    <t>Il sottoscritto _____________________________, nato a _______________ residente in _____________________________________________, C.F.__________________________________________________</t>
  </si>
  <si>
    <t>consapevole delle responsabilità penali cui può andare incontro in caso di dichiarazioni mendaci, ai sensi e per gli effetti dell’art. 76 del D.P.R. 28 dicembre 2000, n. 445,</t>
  </si>
  <si>
    <t>DICHIARA</t>
  </si>
  <si>
    <t xml:space="preserve"> - che le informazioni riportate nel presente Formulario sono veritiere e, ove riferite a elementi previsionali, basate su stime ragionevoli;
 - che i valori esposti relativi alla spesa ammissibile, per la quale il contributo è richiesto, si basa su i) preventivi predisposti nella disponibilità del richiedente e/o ii) su stime ragionevoli effettuate dal richiedente medesimo.</t>
  </si>
  <si>
    <t>RICHIEDE</t>
  </si>
  <si>
    <t>al fine della realizzazione del progetto di cui al presente Formulario, un contributo pari a €:</t>
  </si>
  <si>
    <t>Nome e Cognome del Rappresentante Legale</t>
  </si>
  <si>
    <r>
      <t>Firma digitale del legale rappresentante</t>
    </r>
    <r>
      <rPr>
        <vertAlign val="superscript"/>
        <sz val="8"/>
        <color theme="1"/>
        <rFont val="Calibri"/>
        <family val="2"/>
      </rPr>
      <t>*</t>
    </r>
  </si>
  <si>
    <t>Costi personale UCS</t>
  </si>
  <si>
    <t>Livelli</t>
  </si>
  <si>
    <t>Costo Orario (€)</t>
  </si>
  <si>
    <t>Codice UCS corrispondente in elenco</t>
  </si>
  <si>
    <t>imprese</t>
  </si>
  <si>
    <t>Alto, per i livelli dirigenziali</t>
  </si>
  <si>
    <t>Medio, per i livelli di quadro</t>
  </si>
  <si>
    <t>Basso, per i livelli di impiegato / operaio</t>
  </si>
  <si>
    <t>università</t>
  </si>
  <si>
    <t>Alto, per Professore Ordinario</t>
  </si>
  <si>
    <t>Medio, per Professore Associato</t>
  </si>
  <si>
    <t>Basso, per Ricercatore / Tecnico Amministrativo</t>
  </si>
  <si>
    <t>Alto, per Dirigente di Ricerca e Tecnologo di I livello / Primo Ricercatore e Tecnologo II° livello</t>
  </si>
  <si>
    <t>Medio, per Ricercatore e Tecnologo di III livello</t>
  </si>
  <si>
    <t>Basso, per Ricercatore e Tecnologo di IV, V, VI e VII livello / Collaboratore Tecnico (CTER) / Collaboratore Amministrativo</t>
  </si>
  <si>
    <t>EPR-B</t>
  </si>
  <si>
    <t>RI</t>
  </si>
  <si>
    <t>Anticipazione contributo</t>
  </si>
  <si>
    <t>1° Acconto</t>
  </si>
  <si>
    <t>Saldo</t>
  </si>
  <si>
    <t>Modalità erogazione contributo</t>
  </si>
  <si>
    <t>Conto economico</t>
  </si>
  <si>
    <t>(valore %)</t>
  </si>
  <si>
    <t>(valore % contributo)</t>
  </si>
  <si>
    <t>Avanzamento della spesa[1]</t>
  </si>
  <si>
    <t>Avanzamento della spesa[2]</t>
  </si>
  <si>
    <t>Ok predisposto</t>
  </si>
  <si>
    <t>2 - avanzamento lavori</t>
  </si>
  <si>
    <t>Ulteriori Maggiorazioni Intensità</t>
  </si>
  <si>
    <t>Avanzamento della spesa</t>
  </si>
  <si>
    <t>OdR</t>
  </si>
  <si>
    <t>15 punti percentuali in forza delle disposizioni di cui all’Art. 25(6)(b) GBER</t>
  </si>
  <si>
    <t>Importo massimo investimento</t>
  </si>
  <si>
    <t>Importo minimo progetto</t>
  </si>
  <si>
    <t>Max contributo singolo</t>
  </si>
  <si>
    <t>Forma Singola</t>
  </si>
  <si>
    <t>Forma Associata</t>
  </si>
  <si>
    <t>in regime di contabilità non ordinaria</t>
  </si>
  <si>
    <t>Modalità presentazione domanda</t>
  </si>
  <si>
    <t>Impresa singola</t>
  </si>
  <si>
    <t>Aiuto concedibile 
ex par. 3.7 Avviso
(euro)</t>
  </si>
  <si>
    <t>SEZIONE 1 - Dati di base per la presentazione della domanda</t>
  </si>
  <si>
    <t>2° Acconto</t>
  </si>
  <si>
    <t>3° Acconto</t>
  </si>
  <si>
    <t>Avanzamento della spesa[3]</t>
  </si>
  <si>
    <t>Avanzamento della spesa[4]</t>
  </si>
  <si>
    <t>Compilare le pertinenti celle in bianco
Nota 1: Il dato va fornito obbligatoriamente. Nel caso di i) IVA non recuperabile (quindi IVA spesa ammissibile), ovvero ii) nel caso siano esposti solamente costi per il personale riportare valore 0.</t>
  </si>
  <si>
    <r>
      <t xml:space="preserve">Indicare le OdR presenti </t>
    </r>
    <r>
      <rPr>
        <b/>
        <sz val="12"/>
        <color rgb="FFFFFF00"/>
        <rFont val="Calibri"/>
        <family val="2"/>
      </rPr>
      <t>(Max 2)</t>
    </r>
  </si>
  <si>
    <t>Indicare la denominazione della/e OdR partecipante/i all'ATS</t>
  </si>
  <si>
    <t>Selezionare Opzione Ulteriori maggiorazioni intensità di aiuto
 - par. 3.7(3)(b) dell'Avviso (15%)
 - par. 3.7(4) dell'Avviso (25%)</t>
  </si>
  <si>
    <t>numero</t>
  </si>
  <si>
    <t>Forma di partecipazione all’iniziativa</t>
  </si>
  <si>
    <t>Indicare il numero di Imprese di cui si compone l'ATS (Valore Max 5)</t>
  </si>
  <si>
    <r>
      <t xml:space="preserve">Selezionare Opzione Modalità di Determinazione delle spese ammissibili
1= </t>
    </r>
    <r>
      <rPr>
        <b/>
        <i/>
        <sz val="12"/>
        <color rgb="FFFFFFFF"/>
        <rFont val="Calibri"/>
        <family val="2"/>
      </rPr>
      <t xml:space="preserve">applicazione par. 3.6(2) Avviso - spese di cui a 3.6(1) lettere b), c), d) ed e) riconosciute al tasso forfettario del 40%
</t>
    </r>
    <r>
      <rPr>
        <b/>
        <sz val="12"/>
        <color rgb="FFFFFFFF"/>
        <rFont val="Calibri"/>
        <family val="2"/>
      </rPr>
      <t xml:space="preserve">2= </t>
    </r>
    <r>
      <rPr>
        <b/>
        <i/>
        <sz val="12"/>
        <color rgb="FFFFFFFF"/>
        <rFont val="Calibri"/>
        <family val="2"/>
      </rPr>
      <t>applicazione par. 3.6(3) Avviso - spese di cui a 3.6(1) lettere b), c), d) a costi reali e lettera e) al tasso forfettario del 7% dei costi diretti ammissibili</t>
    </r>
  </si>
  <si>
    <r>
      <t xml:space="preserve">Selezionare modalità di erogazione prescelta (cfr. par. 4.11 Avviso)
</t>
    </r>
    <r>
      <rPr>
        <b/>
        <i/>
        <sz val="11"/>
        <color theme="0"/>
        <rFont val="Calibri"/>
        <family val="2"/>
      </rPr>
      <t>1= con anticipazione
2= senza anticipazione</t>
    </r>
  </si>
  <si>
    <t>N° civico</t>
  </si>
  <si>
    <t>Titolo del progetto</t>
  </si>
  <si>
    <t>Obiettivi del progetto</t>
  </si>
  <si>
    <t>Breve descrizione del progetto</t>
  </si>
  <si>
    <t>Ambito di applicazione</t>
  </si>
  <si>
    <t>Contenuti di innovazione tecnologica</t>
  </si>
  <si>
    <t>Valore aggiunto rispetto allo stato dell'arte</t>
  </si>
  <si>
    <t>Scenario applicativo (Casi d'uso)</t>
  </si>
  <si>
    <t>Dotazione tecnologica  in funzione del TRL atteso (Hardware, Software)</t>
  </si>
  <si>
    <t>Descrizione sintetica del piano di lavoro</t>
  </si>
  <si>
    <t>Descrizione del partenariato: Profilo dei soggetti proponenti</t>
  </si>
  <si>
    <t>Sostenibilità del progetto in funzione di tempi e risorse disponibili</t>
  </si>
  <si>
    <t>Impatto del progetto (sociale, economici, risultati attesi, valorizzazione dei risultati )</t>
  </si>
  <si>
    <t>Rispondenza criteri ESG e gender equality</t>
  </si>
  <si>
    <t>Localizzazione delle sedi di realizzazione delle attività</t>
  </si>
  <si>
    <t>Ulteriori informazioni di rilievo (facoltativa)</t>
  </si>
  <si>
    <t>SEZIONE 2 - ANAGRAFICA Uni - OdR 1</t>
  </si>
  <si>
    <t xml:space="preserve">AVVISO PUBBLICO
Digital health e biomedicale: interventi innovativi e servizi 
digitali ad alto impatto sociale
</t>
  </si>
  <si>
    <r>
      <t xml:space="preserve">Classe dimensionale di appartenenza
</t>
    </r>
    <r>
      <rPr>
        <i/>
        <sz val="8"/>
        <color rgb="FF00000A"/>
        <rFont val="Calibri"/>
        <family val="2"/>
      </rPr>
      <t>Piccola o Micro Impresa = P
Media Impresa= M
Grande Impresa =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</si>
</sst>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0\)"/>
    <numFmt numFmtId="165" formatCode="0.0%"/>
    <numFmt numFmtId="166" formatCode="#,##0.00_ ;[Red]\-#,##0.00\ "/>
    <numFmt numFmtId="167" formatCode="#,##0.00000000000000000000000000;[Red]\-#,##0.00000000000000000000000000"/>
  </numFmts>
  <fonts count="66" x14ac:knownFonts="1">
    <font>
      <sz val="8"/>
      <color theme="1"/>
      <name val="Calibri"/>
      <family val="2"/>
    </font>
    <font>
      <sz val="8"/>
      <color theme="1"/>
      <name val="Calibri"/>
      <family val="2"/>
    </font>
    <font>
      <b/>
      <sz val="8"/>
      <color theme="1"/>
      <name val="Calibri"/>
      <family val="2"/>
    </font>
    <font>
      <b/>
      <sz val="10"/>
      <color theme="1"/>
      <name val="Calibri"/>
      <family val="2"/>
    </font>
    <font>
      <b/>
      <sz val="9"/>
      <color theme="1"/>
      <name val="Calibri"/>
      <family val="2"/>
    </font>
    <font>
      <b/>
      <sz val="7"/>
      <color theme="1"/>
      <name val="Calibri"/>
      <family val="2"/>
    </font>
    <font>
      <sz val="8"/>
      <color rgb="FF00000A"/>
      <name val="Calibri"/>
      <family val="2"/>
    </font>
    <font>
      <b/>
      <sz val="8"/>
      <color rgb="FF00000A"/>
      <name val="Calibri"/>
      <family val="2"/>
    </font>
    <font>
      <sz val="10"/>
      <name val="Times New Roman"/>
      <family val="1"/>
    </font>
    <font>
      <sz val="12"/>
      <name val="Times New Roman"/>
      <family val="1"/>
    </font>
    <font>
      <sz val="8"/>
      <name val="Calibri"/>
      <family val="2"/>
    </font>
    <font>
      <sz val="8"/>
      <color theme="0"/>
      <name val="Calibri"/>
      <family val="2"/>
    </font>
    <font>
      <vertAlign val="superscript"/>
      <sz val="8"/>
      <color theme="1"/>
      <name val="Calibri"/>
      <family val="2"/>
    </font>
    <font>
      <b/>
      <sz val="9"/>
      <color theme="3"/>
      <name val="Calibri"/>
      <family val="2"/>
    </font>
    <font>
      <b/>
      <sz val="12"/>
      <color theme="0"/>
      <name val="Calibri"/>
      <family val="2"/>
    </font>
    <font>
      <sz val="9"/>
      <color rgb="FF00000A"/>
      <name val="Calibri"/>
      <family val="2"/>
    </font>
    <font>
      <vertAlign val="superscript"/>
      <sz val="8"/>
      <color rgb="FF00000A"/>
      <name val="Calibri"/>
      <family val="2"/>
    </font>
    <font>
      <u/>
      <sz val="8"/>
      <color theme="10"/>
      <name val="Calibri"/>
      <family val="2"/>
    </font>
    <font>
      <b/>
      <sz val="9"/>
      <color rgb="FF00000A"/>
      <name val="Calibri"/>
      <family val="2"/>
    </font>
    <font>
      <b/>
      <sz val="8"/>
      <color theme="0"/>
      <name val="Calibri"/>
      <family val="2"/>
    </font>
    <font>
      <b/>
      <sz val="14"/>
      <color theme="4" tint="-0.249977111117893"/>
      <name val="Calibri"/>
      <family val="2"/>
    </font>
    <font>
      <b/>
      <sz val="9"/>
      <color theme="4" tint="-0.249977111117893"/>
      <name val="Calibri"/>
      <family val="2"/>
    </font>
    <font>
      <sz val="8"/>
      <color theme="4" tint="-0.249977111117893"/>
      <name val="Calibri"/>
      <family val="2"/>
    </font>
    <font>
      <sz val="9"/>
      <color theme="0"/>
      <name val="Calibri"/>
      <family val="2"/>
    </font>
    <font>
      <b/>
      <sz val="14"/>
      <color theme="0"/>
      <name val="Calibri"/>
      <family val="2"/>
    </font>
    <font>
      <sz val="8"/>
      <color theme="1"/>
      <name val="Arial"/>
      <family val="2"/>
    </font>
    <font>
      <b/>
      <sz val="12"/>
      <color theme="1"/>
      <name val="Calibri"/>
      <family val="2"/>
    </font>
    <font>
      <b/>
      <sz val="8"/>
      <color rgb="FF006600"/>
      <name val="Calibri"/>
      <family val="2"/>
    </font>
    <font>
      <sz val="8"/>
      <color theme="6" tint="0.79998168889431442"/>
      <name val="Calibri"/>
      <family val="2"/>
    </font>
    <font>
      <sz val="8"/>
      <color rgb="FFFF0000"/>
      <name val="Calibri"/>
      <family val="2"/>
    </font>
    <font>
      <b/>
      <sz val="9"/>
      <color theme="0"/>
      <name val="Calibri"/>
      <family val="2"/>
    </font>
    <font>
      <i/>
      <sz val="8"/>
      <color rgb="FFFF0000"/>
      <name val="Calibri"/>
      <family val="2"/>
    </font>
    <font>
      <sz val="14"/>
      <color theme="1"/>
      <name val="Calibri"/>
      <family val="2"/>
    </font>
    <font>
      <sz val="14"/>
      <color theme="0"/>
      <name val="Calibri"/>
      <family val="2"/>
    </font>
    <font>
      <b/>
      <u/>
      <sz val="14"/>
      <color theme="0"/>
      <name val="Calibri"/>
      <family val="2"/>
    </font>
    <font>
      <b/>
      <u/>
      <sz val="12"/>
      <color theme="0"/>
      <name val="Calibri"/>
      <family val="2"/>
    </font>
    <font>
      <b/>
      <sz val="18"/>
      <color theme="4" tint="-0.249977111117893"/>
      <name val="Calibri"/>
      <family val="2"/>
    </font>
    <font>
      <sz val="8"/>
      <color theme="0" tint="-0.34998626667073579"/>
      <name val="Calibri"/>
      <family val="2"/>
    </font>
    <font>
      <b/>
      <sz val="16"/>
      <color theme="4" tint="-0.249977111117893"/>
      <name val="Calibri"/>
      <family val="2"/>
    </font>
    <font>
      <b/>
      <i/>
      <u/>
      <sz val="12"/>
      <color theme="0"/>
      <name val="Calibri"/>
      <family val="2"/>
    </font>
    <font>
      <b/>
      <sz val="8"/>
      <color theme="4" tint="-0.249977111117893"/>
      <name val="Calibri"/>
      <family val="2"/>
    </font>
    <font>
      <b/>
      <sz val="16"/>
      <color theme="0"/>
      <name val="Calibri"/>
      <family val="2"/>
    </font>
    <font>
      <sz val="9"/>
      <color theme="1"/>
      <name val="Calibri"/>
      <family val="2"/>
    </font>
    <font>
      <sz val="8"/>
      <color rgb="FF000000"/>
      <name val="Calibri"/>
      <family val="2"/>
    </font>
    <font>
      <b/>
      <sz val="8"/>
      <color rgb="FF000000"/>
      <name val="Calibri"/>
      <family val="2"/>
    </font>
    <font>
      <b/>
      <sz val="9"/>
      <color rgb="FF000000"/>
      <name val="Calibri"/>
      <family val="2"/>
    </font>
    <font>
      <i/>
      <sz val="8"/>
      <color rgb="FF00000A"/>
      <name val="Calibri"/>
      <family val="2"/>
    </font>
    <font>
      <sz val="9"/>
      <name val="Calibri"/>
      <family val="2"/>
    </font>
    <font>
      <b/>
      <vertAlign val="superscript"/>
      <sz val="16"/>
      <color theme="0"/>
      <name val="Calibri"/>
      <family val="2"/>
    </font>
    <font>
      <sz val="10"/>
      <color theme="1"/>
      <name val="Calibri"/>
      <family val="2"/>
    </font>
    <font>
      <b/>
      <sz val="14"/>
      <color theme="4" tint="0.59999389629810485"/>
      <name val="Calibri"/>
      <family val="2"/>
    </font>
    <font>
      <b/>
      <i/>
      <sz val="16"/>
      <color theme="0"/>
      <name val="Calibri"/>
      <family val="2"/>
    </font>
    <font>
      <sz val="16"/>
      <color theme="0"/>
      <name val="Calibri"/>
      <family val="2"/>
    </font>
    <font>
      <b/>
      <u/>
      <sz val="16"/>
      <color theme="0"/>
      <name val="Calibri"/>
      <family val="2"/>
    </font>
    <font>
      <b/>
      <u/>
      <sz val="8"/>
      <color rgb="FFFF0000"/>
      <name val="Calibri"/>
      <family val="2"/>
    </font>
    <font>
      <b/>
      <i/>
      <sz val="11"/>
      <color theme="0"/>
      <name val="Calibri"/>
      <family val="2"/>
    </font>
    <font>
      <sz val="8"/>
      <color theme="4" tint="0.59999389629810485"/>
      <name val="Calibri"/>
      <family val="2"/>
    </font>
    <font>
      <b/>
      <sz val="8"/>
      <color theme="0" tint="-0.14999847407452621"/>
      <name val="Calibri"/>
      <family val="2"/>
    </font>
    <font>
      <sz val="8"/>
      <color theme="0" tint="-0.249977111117893"/>
      <name val="Calibri"/>
      <family val="2"/>
    </font>
    <font>
      <b/>
      <sz val="11"/>
      <color theme="0"/>
      <name val="Calibri"/>
      <family val="2"/>
    </font>
    <font>
      <b/>
      <u/>
      <sz val="11"/>
      <color theme="0"/>
      <name val="Calibri"/>
      <family val="2"/>
    </font>
    <font>
      <sz val="12"/>
      <color theme="0" tint="-0.499984740745262"/>
      <name val="Calibri"/>
      <family val="2"/>
    </font>
    <font>
      <b/>
      <sz val="12"/>
      <color rgb="FFFFFFFF"/>
      <name val="Calibri"/>
      <family val="2"/>
    </font>
    <font>
      <b/>
      <i/>
      <sz val="12"/>
      <color rgb="FFFFFFFF"/>
      <name val="Calibri"/>
      <family val="2"/>
    </font>
    <font>
      <b/>
      <sz val="12"/>
      <color rgb="FFFFFF00"/>
      <name val="Calibri"/>
      <family val="2"/>
    </font>
    <font>
      <b/>
      <sz val="9"/>
      <name val="Calibri"/>
      <family val="2"/>
    </font>
  </fonts>
  <fills count="2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E0E0E0"/>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34998626667073579"/>
        <bgColor indexed="64"/>
      </patternFill>
    </fill>
  </fills>
  <borders count="175">
    <border>
      <left/>
      <right/>
      <top/>
      <bottom/>
      <diagonal/>
    </border>
    <border>
      <left style="medium">
        <color theme="1" tint="0.34998626667073579"/>
      </left>
      <right style="thin">
        <color theme="1" tint="0.34998626667073579"/>
      </right>
      <top style="medium">
        <color theme="1" tint="0.34998626667073579"/>
      </top>
      <bottom style="medium">
        <color theme="1" tint="0.34998626667073579"/>
      </bottom>
      <diagonal/>
    </border>
    <border>
      <left style="thin">
        <color theme="1" tint="0.34998626667073579"/>
      </left>
      <right style="thin">
        <color theme="1" tint="0.34998626667073579"/>
      </right>
      <top style="medium">
        <color theme="1" tint="0.34998626667073579"/>
      </top>
      <bottom style="medium">
        <color theme="1" tint="0.34998626667073579"/>
      </bottom>
      <diagonal/>
    </border>
    <border>
      <left style="thin">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style="thin">
        <color theme="1" tint="0.34998626667073579"/>
      </right>
      <top style="medium">
        <color theme="1" tint="0.34998626667073579"/>
      </top>
      <bottom style="medium">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left/>
      <right/>
      <top/>
      <bottom style="medium">
        <color theme="1" tint="0.34998626667073579"/>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34998626667073579"/>
      </left>
      <right/>
      <top/>
      <bottom/>
      <diagonal/>
    </border>
    <border>
      <left/>
      <right style="medium">
        <color theme="1" tint="0.34998626667073579"/>
      </right>
      <top/>
      <bottom/>
      <diagonal/>
    </border>
    <border>
      <left style="double">
        <color rgb="FF808080"/>
      </left>
      <right style="medium">
        <color rgb="FF808080"/>
      </right>
      <top style="medium">
        <color rgb="FF808080"/>
      </top>
      <bottom style="double">
        <color rgb="FF808080"/>
      </bottom>
      <diagonal/>
    </border>
    <border>
      <left style="double">
        <color rgb="FF808080"/>
      </left>
      <right style="medium">
        <color rgb="FF808080"/>
      </right>
      <top/>
      <bottom style="double">
        <color rgb="FF808080"/>
      </bottom>
      <diagonal/>
    </border>
    <border>
      <left/>
      <right style="medium">
        <color rgb="FF808080"/>
      </right>
      <top/>
      <bottom style="double">
        <color rgb="FF808080"/>
      </bottom>
      <diagonal/>
    </border>
    <border>
      <left/>
      <right style="double">
        <color rgb="FF808080"/>
      </right>
      <top/>
      <bottom style="double">
        <color rgb="FF808080"/>
      </bottom>
      <diagonal/>
    </border>
    <border>
      <left style="double">
        <color rgb="FF808080"/>
      </left>
      <right/>
      <top style="double">
        <color rgb="FF808080"/>
      </top>
      <bottom/>
      <diagonal/>
    </border>
    <border>
      <left style="double">
        <color rgb="FF808080"/>
      </left>
      <right/>
      <top/>
      <bottom style="double">
        <color rgb="FF808080"/>
      </bottom>
      <diagonal/>
    </border>
    <border>
      <left style="medium">
        <color rgb="FF808080"/>
      </left>
      <right/>
      <top style="double">
        <color rgb="FF808080"/>
      </top>
      <bottom style="medium">
        <color rgb="FF808080"/>
      </bottom>
      <diagonal/>
    </border>
    <border>
      <left/>
      <right style="double">
        <color rgb="FF808080"/>
      </right>
      <top style="double">
        <color rgb="FF808080"/>
      </top>
      <bottom style="medium">
        <color rgb="FF808080"/>
      </bottom>
      <diagonal/>
    </border>
    <border>
      <left style="medium">
        <color rgb="FF808080"/>
      </left>
      <right/>
      <top/>
      <bottom style="double">
        <color rgb="FF808080"/>
      </bottom>
      <diagonal/>
    </border>
    <border>
      <left style="medium">
        <color rgb="FF808080"/>
      </left>
      <right style="double">
        <color rgb="FF808080"/>
      </right>
      <top/>
      <bottom style="double">
        <color rgb="FF808080"/>
      </bottom>
      <diagonal/>
    </border>
    <border>
      <left/>
      <right style="medium">
        <color rgb="FF808080"/>
      </right>
      <top style="double">
        <color rgb="FF808080"/>
      </top>
      <bottom style="medium">
        <color rgb="FF808080"/>
      </bottom>
      <diagonal/>
    </border>
    <border>
      <left/>
      <right/>
      <top/>
      <bottom style="medium">
        <color theme="1" tint="0.499984740745262"/>
      </bottom>
      <diagonal/>
    </border>
    <border>
      <left/>
      <right style="thin">
        <color theme="1" tint="0.34998626667073579"/>
      </right>
      <top style="thin">
        <color theme="1" tint="0.34998626667073579"/>
      </top>
      <bottom/>
      <diagonal/>
    </border>
    <border>
      <left/>
      <right/>
      <top style="medium">
        <color theme="1" tint="0.34998626667073579"/>
      </top>
      <bottom/>
      <diagonal/>
    </border>
    <border>
      <left/>
      <right/>
      <top/>
      <bottom style="medium">
        <color rgb="FF00000A"/>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top/>
      <bottom style="medium">
        <color auto="1"/>
      </bottom>
      <diagonal/>
    </border>
    <border>
      <left/>
      <right style="thin">
        <color theme="1" tint="0.34998626667073579"/>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1" tint="0.499984740745262"/>
      </right>
      <top/>
      <bottom/>
      <diagonal/>
    </border>
    <border>
      <left style="medium">
        <color theme="1" tint="0.499984740745262"/>
      </left>
      <right/>
      <top/>
      <bottom style="medium">
        <color theme="1" tint="0.34998626667073579"/>
      </bottom>
      <diagonal/>
    </border>
    <border>
      <left style="medium">
        <color theme="1" tint="0.499984740745262"/>
      </left>
      <right style="thin">
        <color theme="1" tint="0.34998626667073579"/>
      </right>
      <top style="medium">
        <color theme="1" tint="0.34998626667073579"/>
      </top>
      <bottom style="medium">
        <color theme="1" tint="0.34998626667073579"/>
      </bottom>
      <diagonal/>
    </border>
    <border>
      <left style="medium">
        <color theme="1" tint="0.34998626667073579"/>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34998626667073579"/>
      </right>
      <top style="medium">
        <color theme="1" tint="0.499984740745262"/>
      </top>
      <bottom style="thin">
        <color theme="1" tint="0.499984740745262"/>
      </bottom>
      <diagonal/>
    </border>
    <border>
      <left style="medium">
        <color theme="1" tint="0.34998626667073579"/>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34998626667073579"/>
      </right>
      <top style="thin">
        <color theme="1" tint="0.499984740745262"/>
      </top>
      <bottom style="medium">
        <color theme="1" tint="0.499984740745262"/>
      </bottom>
      <diagonal/>
    </border>
    <border>
      <left style="medium">
        <color theme="1" tint="0.34998626667073579"/>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34998626667073579"/>
      </right>
      <top style="thin">
        <color theme="1" tint="0.499984740745262"/>
      </top>
      <bottom style="thin">
        <color theme="1" tint="0.499984740745262"/>
      </bottom>
      <diagonal/>
    </border>
    <border>
      <left style="medium">
        <color theme="1" tint="0.34998626667073579"/>
      </left>
      <right style="thin">
        <color theme="1" tint="0.499984740745262"/>
      </right>
      <top style="thin">
        <color theme="1" tint="0.499984740745262"/>
      </top>
      <bottom/>
      <diagonal/>
    </border>
    <border>
      <left style="thin">
        <color theme="1" tint="0.499984740745262"/>
      </left>
      <right style="medium">
        <color theme="1" tint="0.34998626667073579"/>
      </right>
      <top style="thin">
        <color theme="1" tint="0.499984740745262"/>
      </top>
      <bottom/>
      <diagonal/>
    </border>
    <border>
      <left style="medium">
        <color theme="1" tint="0.34998626667073579"/>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34998626667073579"/>
      </right>
      <top style="medium">
        <color theme="1" tint="0.499984740745262"/>
      </top>
      <bottom style="medium">
        <color theme="1" tint="0.499984740745262"/>
      </bottom>
      <diagonal/>
    </border>
    <border>
      <left style="medium">
        <color theme="1" tint="0.34998626667073579"/>
      </left>
      <right style="medium">
        <color theme="1" tint="0.499984740745262"/>
      </right>
      <top style="medium">
        <color theme="1" tint="0.499984740745262"/>
      </top>
      <bottom style="medium">
        <color theme="1" tint="0.499984740745262"/>
      </bottom>
      <diagonal/>
    </border>
    <border>
      <left/>
      <right style="medium">
        <color theme="1" tint="0.34998626667073579"/>
      </right>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style="double">
        <color theme="1" tint="0.499984740745262"/>
      </left>
      <right/>
      <top style="double">
        <color theme="1" tint="0.499984740745262"/>
      </top>
      <bottom style="double">
        <color theme="1" tint="0.499984740745262"/>
      </bottom>
      <diagonal/>
    </border>
    <border>
      <left/>
      <right/>
      <top style="double">
        <color theme="1" tint="0.499984740745262"/>
      </top>
      <bottom style="double">
        <color theme="1" tint="0.499984740745262"/>
      </bottom>
      <diagonal/>
    </border>
    <border>
      <left/>
      <right style="double">
        <color theme="1" tint="0.499984740745262"/>
      </right>
      <top style="double">
        <color theme="1" tint="0.499984740745262"/>
      </top>
      <bottom style="double">
        <color theme="1" tint="0.499984740745262"/>
      </bottom>
      <diagonal/>
    </border>
    <border>
      <left style="double">
        <color theme="1" tint="0.499984740745262"/>
      </left>
      <right/>
      <top style="double">
        <color theme="1" tint="0.499984740745262"/>
      </top>
      <bottom/>
      <diagonal/>
    </border>
    <border>
      <left/>
      <right/>
      <top style="double">
        <color theme="1" tint="0.499984740745262"/>
      </top>
      <bottom/>
      <diagonal/>
    </border>
    <border>
      <left/>
      <right style="double">
        <color theme="1" tint="0.499984740745262"/>
      </right>
      <top style="double">
        <color theme="1" tint="0.499984740745262"/>
      </top>
      <bottom/>
      <diagonal/>
    </border>
    <border>
      <left style="double">
        <color theme="1" tint="0.499984740745262"/>
      </left>
      <right/>
      <top/>
      <bottom style="double">
        <color theme="1" tint="0.499984740745262"/>
      </bottom>
      <diagonal/>
    </border>
    <border>
      <left/>
      <right/>
      <top/>
      <bottom style="double">
        <color theme="1" tint="0.499984740745262"/>
      </bottom>
      <diagonal/>
    </border>
    <border>
      <left/>
      <right style="double">
        <color theme="1" tint="0.499984740745262"/>
      </right>
      <top/>
      <bottom style="double">
        <color theme="1" tint="0.499984740745262"/>
      </bottom>
      <diagonal/>
    </border>
    <border>
      <left style="double">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style="double">
        <color theme="1" tint="0.499984740745262"/>
      </right>
      <top style="double">
        <color theme="1" tint="0.499984740745262"/>
      </top>
      <bottom style="thin">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double">
        <color theme="1" tint="0.499984740745262"/>
      </right>
      <top style="thin">
        <color theme="1" tint="0.499984740745262"/>
      </top>
      <bottom style="thin">
        <color theme="1" tint="0.499984740745262"/>
      </bottom>
      <diagonal/>
    </border>
    <border>
      <left style="double">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double">
        <color theme="1" tint="0.499984740745262"/>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diagonal/>
    </border>
    <border>
      <left style="thin">
        <color theme="1" tint="0.499984740745262"/>
      </left>
      <right style="double">
        <color theme="1" tint="0.499984740745262"/>
      </right>
      <top style="thin">
        <color theme="1" tint="0.499984740745262"/>
      </top>
      <bottom/>
      <diagonal/>
    </border>
    <border>
      <left style="double">
        <color theme="1" tint="0.499984740745262"/>
      </left>
      <right style="thin">
        <color theme="1" tint="0.499984740745262"/>
      </right>
      <top/>
      <bottom style="thin">
        <color theme="1" tint="0.499984740745262"/>
      </bottom>
      <diagonal/>
    </border>
    <border>
      <left style="thin">
        <color theme="1" tint="0.499984740745262"/>
      </left>
      <right style="double">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double">
        <color theme="1" tint="0.499984740745262"/>
      </left>
      <right style="thin">
        <color theme="1" tint="0.499984740745262"/>
      </right>
      <top style="double">
        <color theme="1" tint="0.499984740745262"/>
      </top>
      <bottom style="double">
        <color theme="1" tint="0.499984740745262"/>
      </bottom>
      <diagonal/>
    </border>
    <border>
      <left style="thin">
        <color theme="1" tint="0.499984740745262"/>
      </left>
      <right style="thin">
        <color theme="1" tint="0.499984740745262"/>
      </right>
      <top style="double">
        <color theme="1" tint="0.499984740745262"/>
      </top>
      <bottom style="double">
        <color theme="1" tint="0.499984740745262"/>
      </bottom>
      <diagonal/>
    </border>
    <border>
      <left style="thin">
        <color theme="1" tint="0.499984740745262"/>
      </left>
      <right style="double">
        <color theme="1" tint="0.499984740745262"/>
      </right>
      <top style="double">
        <color theme="1" tint="0.499984740745262"/>
      </top>
      <bottom style="double">
        <color theme="1" tint="0.499984740745262"/>
      </bottom>
      <diagonal/>
    </border>
    <border>
      <left style="double">
        <color theme="1" tint="0.499984740745262"/>
      </left>
      <right/>
      <top/>
      <bottom/>
      <diagonal/>
    </border>
    <border>
      <left/>
      <right style="double">
        <color theme="1" tint="0.499984740745262"/>
      </right>
      <top/>
      <bottom/>
      <diagonal/>
    </border>
    <border>
      <left/>
      <right style="double">
        <color theme="1" tint="0.499984740745262"/>
      </right>
      <top/>
      <bottom style="medium">
        <color rgb="FF00000A"/>
      </bottom>
      <diagonal/>
    </border>
    <border>
      <left/>
      <right style="double">
        <color theme="1" tint="0.499984740745262"/>
      </right>
      <top/>
      <bottom style="medium">
        <color auto="1"/>
      </bottom>
      <diagonal/>
    </border>
    <border>
      <left/>
      <right style="medium">
        <color theme="1" tint="0.499984740745262"/>
      </right>
      <top style="thin">
        <color theme="1" tint="0.34998626667073579"/>
      </top>
      <bottom style="thin">
        <color theme="1" tint="0.34998626667073579"/>
      </bottom>
      <diagonal/>
    </border>
    <border>
      <left style="thin">
        <color theme="1" tint="0.499984740745262"/>
      </left>
      <right/>
      <top style="double">
        <color theme="1" tint="0.499984740745262"/>
      </top>
      <bottom/>
      <diagonal/>
    </border>
    <border>
      <left/>
      <right style="thin">
        <color theme="1" tint="0.499984740745262"/>
      </right>
      <top style="double">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style="double">
        <color theme="1" tint="0.499984740745262"/>
      </left>
      <right/>
      <top/>
      <bottom style="medium">
        <color theme="1" tint="0.34998626667073579"/>
      </bottom>
      <diagonal/>
    </border>
    <border>
      <left/>
      <right style="double">
        <color theme="1" tint="0.499984740745262"/>
      </right>
      <top/>
      <bottom style="medium">
        <color theme="1" tint="0.34998626667073579"/>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style="thin">
        <color theme="1" tint="0.499984740745262"/>
      </right>
      <top/>
      <bottom/>
      <diagonal/>
    </border>
    <border>
      <left style="thin">
        <color theme="1" tint="0.499984740745262"/>
      </left>
      <right style="double">
        <color theme="1" tint="0.499984740745262"/>
      </right>
      <top style="double">
        <color theme="1" tint="0.499984740745262"/>
      </top>
      <bottom/>
      <diagonal/>
    </border>
    <border>
      <left style="thin">
        <color theme="1" tint="0.499984740745262"/>
      </left>
      <right style="double">
        <color theme="1" tint="0.499984740745262"/>
      </right>
      <top/>
      <bottom/>
      <diagonal/>
    </border>
    <border>
      <left/>
      <right style="thin">
        <color theme="1" tint="0.499984740745262"/>
      </right>
      <top/>
      <bottom style="double">
        <color theme="1" tint="0.499984740745262"/>
      </bottom>
      <diagonal/>
    </border>
    <border>
      <left style="double">
        <color theme="1" tint="0.499984740745262"/>
      </left>
      <right/>
      <top style="medium">
        <color theme="1" tint="0.34998626667073579"/>
      </top>
      <bottom style="double">
        <color theme="1" tint="0.499984740745262"/>
      </bottom>
      <diagonal/>
    </border>
    <border>
      <left/>
      <right/>
      <top style="medium">
        <color theme="1" tint="0.34998626667073579"/>
      </top>
      <bottom style="double">
        <color theme="1" tint="0.499984740745262"/>
      </bottom>
      <diagonal/>
    </border>
    <border>
      <left/>
      <right style="double">
        <color theme="1" tint="0.499984740745262"/>
      </right>
      <top style="medium">
        <color theme="1" tint="0.34998626667073579"/>
      </top>
      <bottom style="double">
        <color theme="1" tint="0.499984740745262"/>
      </bottom>
      <diagonal/>
    </border>
    <border>
      <left style="double">
        <color rgb="FF0070C0"/>
      </left>
      <right style="double">
        <color rgb="FF0070C0"/>
      </right>
      <top style="double">
        <color rgb="FF0070C0"/>
      </top>
      <bottom style="thin">
        <color rgb="FF0070C0"/>
      </bottom>
      <diagonal/>
    </border>
    <border>
      <left style="double">
        <color rgb="FF0070C0"/>
      </left>
      <right style="double">
        <color rgb="FF0070C0"/>
      </right>
      <top style="thin">
        <color rgb="FF0070C0"/>
      </top>
      <bottom style="thin">
        <color rgb="FF0070C0"/>
      </bottom>
      <diagonal/>
    </border>
    <border>
      <left style="double">
        <color rgb="FF0070C0"/>
      </left>
      <right style="double">
        <color rgb="FF0070C0"/>
      </right>
      <top style="thin">
        <color rgb="FF0070C0"/>
      </top>
      <bottom style="double">
        <color rgb="FF0070C0"/>
      </bottom>
      <diagonal/>
    </border>
    <border>
      <left style="double">
        <color theme="1" tint="0.34998626667073579"/>
      </left>
      <right style="thin">
        <color theme="1" tint="0.499984740745262"/>
      </right>
      <top style="double">
        <color theme="1" tint="0.34998626667073579"/>
      </top>
      <bottom style="thin">
        <color theme="1" tint="0.499984740745262"/>
      </bottom>
      <diagonal/>
    </border>
    <border>
      <left style="thin">
        <color theme="1" tint="0.499984740745262"/>
      </left>
      <right style="thin">
        <color theme="1" tint="0.499984740745262"/>
      </right>
      <top style="double">
        <color theme="1" tint="0.34998626667073579"/>
      </top>
      <bottom style="thin">
        <color theme="1" tint="0.499984740745262"/>
      </bottom>
      <diagonal/>
    </border>
    <border>
      <left style="thin">
        <color theme="1" tint="0.499984740745262"/>
      </left>
      <right style="double">
        <color theme="1" tint="0.34998626667073579"/>
      </right>
      <top style="double">
        <color theme="1" tint="0.34998626667073579"/>
      </top>
      <bottom style="thin">
        <color theme="1" tint="0.499984740745262"/>
      </bottom>
      <diagonal/>
    </border>
    <border>
      <left style="double">
        <color theme="1" tint="0.34998626667073579"/>
      </left>
      <right style="thin">
        <color theme="1" tint="0.499984740745262"/>
      </right>
      <top style="thin">
        <color theme="1" tint="0.499984740745262"/>
      </top>
      <bottom style="thin">
        <color theme="1" tint="0.499984740745262"/>
      </bottom>
      <diagonal/>
    </border>
    <border>
      <left style="thin">
        <color theme="1" tint="0.499984740745262"/>
      </left>
      <right style="double">
        <color theme="1" tint="0.34998626667073579"/>
      </right>
      <top style="thin">
        <color theme="1" tint="0.499984740745262"/>
      </top>
      <bottom style="thin">
        <color theme="1" tint="0.499984740745262"/>
      </bottom>
      <diagonal/>
    </border>
    <border>
      <left style="double">
        <color theme="1" tint="0.499984740745262"/>
      </left>
      <right style="thin">
        <color theme="1" tint="0.34998626667073579"/>
      </right>
      <top style="medium">
        <color theme="1" tint="0.34998626667073579"/>
      </top>
      <bottom style="medium">
        <color theme="1" tint="0.34998626667073579"/>
      </bottom>
      <diagonal/>
    </border>
    <border>
      <left style="double">
        <color theme="1" tint="0.499984740745262"/>
      </left>
      <right style="thin">
        <color theme="1" tint="0.34998626667073579"/>
      </right>
      <top style="medium">
        <color theme="1" tint="0.34998626667073579"/>
      </top>
      <bottom/>
      <diagonal/>
    </border>
    <border>
      <left style="double">
        <color theme="1" tint="0.499984740745262"/>
      </left>
      <right style="medium">
        <color theme="1" tint="0.34998626667073579"/>
      </right>
      <top style="medium">
        <color theme="1" tint="0.34998626667073579"/>
      </top>
      <bottom style="medium">
        <color theme="1" tint="0.34998626667073579"/>
      </bottom>
      <diagonal/>
    </border>
    <border>
      <left style="double">
        <color theme="1" tint="0.499984740745262"/>
      </left>
      <right style="thin">
        <color theme="1" tint="0.34998626667073579"/>
      </right>
      <top/>
      <bottom style="thin">
        <color theme="1" tint="0.34998626667073579"/>
      </bottom>
      <diagonal/>
    </border>
    <border>
      <left style="double">
        <color theme="1" tint="0.499984740745262"/>
      </left>
      <right style="thin">
        <color theme="1" tint="0.34998626667073579"/>
      </right>
      <top style="thin">
        <color theme="1" tint="0.34998626667073579"/>
      </top>
      <bottom style="thin">
        <color theme="1" tint="0.34998626667073579"/>
      </bottom>
      <diagonal/>
    </border>
    <border>
      <left style="double">
        <color theme="1" tint="0.499984740745262"/>
      </left>
      <right style="thin">
        <color theme="1" tint="0.34998626667073579"/>
      </right>
      <top style="thin">
        <color theme="1" tint="0.34998626667073579"/>
      </top>
      <bottom/>
      <diagonal/>
    </border>
    <border>
      <left style="double">
        <color theme="1" tint="0.499984740745262"/>
      </left>
      <right style="thin">
        <color theme="1" tint="0.34998626667073579"/>
      </right>
      <top/>
      <bottom/>
      <diagonal/>
    </border>
    <border>
      <left style="thin">
        <color theme="1" tint="0.499984740745262"/>
      </left>
      <right/>
      <top style="thin">
        <color theme="1" tint="0.499984740745262"/>
      </top>
      <bottom/>
      <diagonal/>
    </border>
    <border>
      <left style="thin">
        <color theme="1" tint="0.499984740745262"/>
      </left>
      <right/>
      <top style="medium">
        <color theme="1" tint="0.499984740745262"/>
      </top>
      <bottom style="medium">
        <color theme="1" tint="0.499984740745262"/>
      </bottom>
      <diagonal/>
    </border>
    <border>
      <left style="medium">
        <color theme="1" tint="0.499984740745262"/>
      </left>
      <right style="thin">
        <color theme="0" tint="-0.14996795556505021"/>
      </right>
      <top style="thin">
        <color theme="1" tint="0.499984740745262"/>
      </top>
      <bottom style="medium">
        <color theme="0" tint="-0.14996795556505021"/>
      </bottom>
      <diagonal/>
    </border>
    <border>
      <left style="thin">
        <color theme="0" tint="-0.14996795556505021"/>
      </left>
      <right style="thin">
        <color theme="0" tint="-0.14996795556505021"/>
      </right>
      <top style="thin">
        <color theme="1" tint="0.499984740745262"/>
      </top>
      <bottom style="medium">
        <color theme="0" tint="-0.14996795556505021"/>
      </bottom>
      <diagonal/>
    </border>
    <border>
      <left style="thin">
        <color theme="0" tint="-0.14996795556505021"/>
      </left>
      <right style="thin">
        <color theme="1" tint="0.499984740745262"/>
      </right>
      <top style="thin">
        <color theme="1" tint="0.499984740745262"/>
      </top>
      <bottom style="medium">
        <color theme="0" tint="-0.14996795556505021"/>
      </bottom>
      <diagonal/>
    </border>
    <border>
      <left style="medium">
        <color theme="1" tint="0.34998626667073579"/>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theme="1" tint="0.34998626667073579"/>
      </right>
      <top style="medium">
        <color theme="0" tint="-0.14996795556505021"/>
      </top>
      <bottom style="medium">
        <color theme="0" tint="-0.14996795556505021"/>
      </bottom>
      <diagonal/>
    </border>
    <border>
      <left style="thin">
        <color theme="1" tint="0.499984740745262"/>
      </left>
      <right/>
      <top style="double">
        <color theme="1" tint="0.499984740745262"/>
      </top>
      <bottom style="thin">
        <color theme="1" tint="0.499984740745262"/>
      </bottom>
      <diagonal/>
    </border>
    <border>
      <left/>
      <right style="double">
        <color theme="1" tint="0.34998626667073579"/>
      </right>
      <top style="thin">
        <color theme="1" tint="0.499984740745262"/>
      </top>
      <bottom style="thin">
        <color theme="1" tint="0.499984740745262"/>
      </bottom>
      <diagonal/>
    </border>
    <border>
      <left style="double">
        <color rgb="FF0070C0"/>
      </left>
      <right style="double">
        <color rgb="FF0070C0"/>
      </right>
      <top style="thin">
        <color rgb="FF0070C0"/>
      </top>
      <bottom/>
      <diagonal/>
    </border>
    <border>
      <left/>
      <right style="medium">
        <color theme="1" tint="0.499984740745262"/>
      </right>
      <top style="thin">
        <color theme="1" tint="0.499984740745262"/>
      </top>
      <bottom style="thin">
        <color theme="1" tint="0.499984740745262"/>
      </bottom>
      <diagonal/>
    </border>
    <border>
      <left/>
      <right/>
      <top/>
      <bottom style="double">
        <color rgb="FF808080"/>
      </bottom>
      <diagonal/>
    </border>
    <border>
      <left/>
      <right/>
      <top style="double">
        <color rgb="FF808080"/>
      </top>
      <bottom style="double">
        <color rgb="FF808080"/>
      </bottom>
      <diagonal/>
    </border>
    <border>
      <left style="medium">
        <color rgb="FF808080"/>
      </left>
      <right style="double">
        <color rgb="FF808080"/>
      </right>
      <top style="medium">
        <color rgb="FF808080"/>
      </top>
      <bottom style="double">
        <color rgb="FF808080"/>
      </bottom>
      <diagonal/>
    </border>
    <border>
      <left/>
      <right style="double">
        <color theme="1" tint="0.499984740745262"/>
      </right>
      <top style="thin">
        <color theme="1" tint="0.499984740745262"/>
      </top>
      <bottom style="thin">
        <color theme="1" tint="0.499984740745262"/>
      </bottom>
      <diagonal/>
    </border>
    <border>
      <left/>
      <right style="double">
        <color theme="1" tint="0.34998626667073579"/>
      </right>
      <top style="thin">
        <color theme="1" tint="0.499984740745262"/>
      </top>
      <bottom/>
      <diagonal/>
    </border>
    <border>
      <left/>
      <right style="thin">
        <color theme="1" tint="0.499984740745262"/>
      </right>
      <top style="double">
        <color theme="1" tint="0.499984740745262"/>
      </top>
      <bottom style="double">
        <color theme="1" tint="0.499984740745262"/>
      </bottom>
      <diagonal/>
    </border>
    <border>
      <left style="double">
        <color theme="1" tint="0.34998626667073579"/>
      </left>
      <right style="thin">
        <color theme="1" tint="0.34998626667073579"/>
      </right>
      <top style="thin">
        <color theme="1" tint="0.499984740745262"/>
      </top>
      <bottom style="double">
        <color theme="1" tint="0.499984740745262"/>
      </bottom>
      <diagonal/>
    </border>
  </borders>
  <cellStyleXfs count="7">
    <xf numFmtId="0" fontId="0" fillId="0" borderId="0"/>
    <xf numFmtId="9" fontId="1" fillId="0" borderId="0" applyFont="0" applyFill="0" applyBorder="0" applyAlignment="0" applyProtection="0"/>
    <xf numFmtId="164" fontId="8" fillId="0" borderId="0"/>
    <xf numFmtId="9" fontId="9" fillId="0" borderId="0" applyFont="0" applyFill="0" applyBorder="0" applyAlignment="0" applyProtection="0"/>
    <xf numFmtId="0" fontId="17" fillId="0" borderId="0" applyNumberFormat="0" applyFill="0" applyBorder="0" applyAlignment="0" applyProtection="0"/>
    <xf numFmtId="0" fontId="25" fillId="0" borderId="0"/>
    <xf numFmtId="43" fontId="1" fillId="0" borderId="0" applyFont="0" applyFill="0" applyBorder="0" applyAlignment="0" applyProtection="0"/>
  </cellStyleXfs>
  <cellXfs count="694">
    <xf numFmtId="0" fontId="0" fillId="0" borderId="0" xfId="0"/>
    <xf numFmtId="0" fontId="0" fillId="0" borderId="0" xfId="0" applyAlignment="1">
      <alignment vertical="center"/>
    </xf>
    <xf numFmtId="0" fontId="7" fillId="2" borderId="30" xfId="0" applyFont="1" applyFill="1" applyBorder="1" applyAlignment="1">
      <alignment horizontal="left" vertical="center" wrapText="1"/>
    </xf>
    <xf numFmtId="0" fontId="6" fillId="2" borderId="20" xfId="0" applyFont="1" applyFill="1" applyBorder="1" applyAlignment="1">
      <alignment horizontal="left" vertical="center" wrapText="1"/>
    </xf>
    <xf numFmtId="40" fontId="0" fillId="0" borderId="14" xfId="0" applyNumberFormat="1" applyBorder="1" applyAlignment="1" applyProtection="1">
      <alignment vertical="center"/>
      <protection locked="0"/>
    </xf>
    <xf numFmtId="40" fontId="4" fillId="2" borderId="13" xfId="0" applyNumberFormat="1" applyFont="1" applyFill="1" applyBorder="1" applyAlignment="1" applyProtection="1">
      <alignment vertical="center"/>
      <protection hidden="1"/>
    </xf>
    <xf numFmtId="40" fontId="0" fillId="2" borderId="14" xfId="0" applyNumberFormat="1" applyFill="1" applyBorder="1" applyAlignment="1" applyProtection="1">
      <alignment vertical="center"/>
      <protection hidden="1"/>
    </xf>
    <xf numFmtId="40" fontId="2" fillId="2" borderId="13" xfId="1" applyNumberFormat="1" applyFont="1" applyFill="1" applyBorder="1" applyAlignment="1" applyProtection="1">
      <alignment vertical="center" wrapText="1"/>
      <protection hidden="1"/>
    </xf>
    <xf numFmtId="40" fontId="2" fillId="5" borderId="3" xfId="0" applyNumberFormat="1" applyFont="1" applyFill="1" applyBorder="1" applyAlignment="1" applyProtection="1">
      <alignment horizontal="center" vertical="center" wrapText="1"/>
      <protection hidden="1"/>
    </xf>
    <xf numFmtId="165" fontId="2" fillId="2" borderId="13" xfId="1" applyNumberFormat="1" applyFont="1" applyFill="1" applyBorder="1" applyAlignment="1" applyProtection="1">
      <alignment vertical="center" wrapText="1"/>
      <protection hidden="1"/>
    </xf>
    <xf numFmtId="0" fontId="2" fillId="5" borderId="3" xfId="0" applyFont="1" applyFill="1" applyBorder="1" applyAlignment="1" applyProtection="1">
      <alignment horizontal="center" vertical="center" wrapText="1"/>
      <protection hidden="1"/>
    </xf>
    <xf numFmtId="40" fontId="4" fillId="5" borderId="3" xfId="0" applyNumberFormat="1" applyFont="1" applyFill="1" applyBorder="1" applyAlignment="1" applyProtection="1">
      <alignment vertical="center"/>
      <protection hidden="1"/>
    </xf>
    <xf numFmtId="0" fontId="6" fillId="0" borderId="26"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40" fontId="6" fillId="0" borderId="29" xfId="0" applyNumberFormat="1" applyFont="1" applyBorder="1" applyAlignment="1" applyProtection="1">
      <alignment vertical="center" wrapText="1"/>
      <protection locked="0"/>
    </xf>
    <xf numFmtId="40" fontId="7" fillId="2" borderId="31" xfId="0" applyNumberFormat="1" applyFont="1" applyFill="1" applyBorder="1" applyAlignment="1" applyProtection="1">
      <alignment vertical="center" wrapText="1"/>
      <protection hidden="1"/>
    </xf>
    <xf numFmtId="40" fontId="6" fillId="2" borderId="22" xfId="0" applyNumberFormat="1" applyFont="1" applyFill="1" applyBorder="1" applyAlignment="1" applyProtection="1">
      <alignment vertical="center" wrapText="1"/>
      <protection hidden="1"/>
    </xf>
    <xf numFmtId="40" fontId="6" fillId="0" borderId="27" xfId="0" applyNumberFormat="1" applyFont="1" applyBorder="1" applyAlignment="1" applyProtection="1">
      <alignment vertical="center" wrapText="1"/>
      <protection locked="0"/>
    </xf>
    <xf numFmtId="40" fontId="13" fillId="6" borderId="13" xfId="0" applyNumberFormat="1" applyFont="1" applyFill="1" applyBorder="1" applyAlignment="1" applyProtection="1">
      <alignment vertical="center"/>
      <protection hidden="1"/>
    </xf>
    <xf numFmtId="40" fontId="13" fillId="6" borderId="3" xfId="0" applyNumberFormat="1" applyFont="1" applyFill="1" applyBorder="1" applyAlignment="1" applyProtection="1">
      <alignment vertical="center"/>
      <protection hidden="1"/>
    </xf>
    <xf numFmtId="0" fontId="2" fillId="2" borderId="3" xfId="0" applyFont="1" applyFill="1" applyBorder="1" applyAlignment="1" applyProtection="1">
      <alignment horizontal="center" vertical="center" wrapText="1"/>
      <protection hidden="1"/>
    </xf>
    <xf numFmtId="0" fontId="0" fillId="0" borderId="0" xfId="0" applyProtection="1">
      <protection hidden="1"/>
    </xf>
    <xf numFmtId="0" fontId="18" fillId="9" borderId="39" xfId="0" applyFont="1" applyFill="1" applyBorder="1" applyAlignment="1" applyProtection="1">
      <alignment horizontal="center" vertical="center" wrapText="1"/>
      <protection hidden="1"/>
    </xf>
    <xf numFmtId="0" fontId="2" fillId="0" borderId="0" xfId="0" applyFont="1" applyProtection="1">
      <protection hidden="1"/>
    </xf>
    <xf numFmtId="0" fontId="18" fillId="9" borderId="40" xfId="0" applyFont="1" applyFill="1" applyBorder="1" applyAlignment="1" applyProtection="1">
      <alignment horizontal="center" vertical="center" wrapText="1"/>
      <protection hidden="1"/>
    </xf>
    <xf numFmtId="0" fontId="18" fillId="9" borderId="43"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9" fontId="15" fillId="7" borderId="40" xfId="0" applyNumberFormat="1" applyFont="1" applyFill="1" applyBorder="1" applyAlignment="1" applyProtection="1">
      <alignment horizontal="center" vertical="center" wrapText="1"/>
      <protection hidden="1"/>
    </xf>
    <xf numFmtId="9" fontId="15" fillId="7" borderId="43" xfId="0" applyNumberFormat="1" applyFont="1" applyFill="1" applyBorder="1" applyAlignment="1" applyProtection="1">
      <alignment horizontal="center" vertical="center" wrapText="1"/>
      <protection hidden="1"/>
    </xf>
    <xf numFmtId="9" fontId="15" fillId="8" borderId="43" xfId="0" applyNumberFormat="1" applyFont="1" applyFill="1" applyBorder="1" applyAlignment="1" applyProtection="1">
      <alignment horizontal="center" vertical="center" wrapText="1"/>
      <protection hidden="1"/>
    </xf>
    <xf numFmtId="9" fontId="15" fillId="7" borderId="44" xfId="0" applyNumberFormat="1" applyFont="1" applyFill="1" applyBorder="1" applyAlignment="1" applyProtection="1">
      <alignment horizontal="center" vertical="center" wrapText="1"/>
      <protection hidden="1"/>
    </xf>
    <xf numFmtId="9" fontId="15" fillId="8" borderId="38" xfId="0" applyNumberFormat="1" applyFont="1" applyFill="1" applyBorder="1" applyAlignment="1" applyProtection="1">
      <alignment horizontal="center" vertical="center" wrapText="1"/>
      <protection hidden="1"/>
    </xf>
    <xf numFmtId="0" fontId="18" fillId="9" borderId="35" xfId="0" applyFont="1" applyFill="1" applyBorder="1" applyAlignment="1" applyProtection="1">
      <alignment horizontal="center" vertical="center" wrapText="1"/>
      <protection hidden="1"/>
    </xf>
    <xf numFmtId="9" fontId="15" fillId="0" borderId="36" xfId="0" applyNumberFormat="1" applyFont="1" applyBorder="1" applyAlignment="1" applyProtection="1">
      <alignment horizontal="center" vertical="center" wrapText="1"/>
      <protection hidden="1"/>
    </xf>
    <xf numFmtId="9" fontId="15" fillId="8" borderId="37" xfId="0" applyNumberFormat="1" applyFont="1" applyFill="1" applyBorder="1" applyAlignment="1" applyProtection="1">
      <alignment horizontal="center" vertical="center" wrapText="1"/>
      <protection hidden="1"/>
    </xf>
    <xf numFmtId="9" fontId="15" fillId="0" borderId="38" xfId="0" applyNumberFormat="1" applyFont="1" applyBorder="1" applyAlignment="1" applyProtection="1">
      <alignment horizontal="center" vertical="center" wrapText="1"/>
      <protection hidden="1"/>
    </xf>
    <xf numFmtId="0" fontId="17" fillId="0" borderId="0" xfId="4" applyAlignment="1" applyProtection="1">
      <alignment horizontal="justify" vertical="center"/>
      <protection hidden="1"/>
    </xf>
    <xf numFmtId="0" fontId="6" fillId="0" borderId="0" xfId="0" applyFont="1" applyAlignment="1" applyProtection="1">
      <alignment horizontal="justify" vertical="center"/>
      <protection hidden="1"/>
    </xf>
    <xf numFmtId="0" fontId="2" fillId="0" borderId="0" xfId="0" applyFont="1" applyAlignment="1" applyProtection="1">
      <alignment horizontal="center" vertical="center" wrapText="1"/>
      <protection hidden="1"/>
    </xf>
    <xf numFmtId="0" fontId="0" fillId="6" borderId="0" xfId="0" applyFill="1" applyProtection="1">
      <protection hidden="1"/>
    </xf>
    <xf numFmtId="0" fontId="11" fillId="10" borderId="0" xfId="0" applyFont="1" applyFill="1" applyProtection="1">
      <protection hidden="1"/>
    </xf>
    <xf numFmtId="3" fontId="0" fillId="0" borderId="0" xfId="0" applyNumberFormat="1" applyProtection="1">
      <protection hidden="1"/>
    </xf>
    <xf numFmtId="40" fontId="0" fillId="0" borderId="47" xfId="0" applyNumberFormat="1" applyBorder="1" applyAlignment="1" applyProtection="1">
      <alignment vertical="center"/>
      <protection locked="0"/>
    </xf>
    <xf numFmtId="40" fontId="0" fillId="2" borderId="47" xfId="0" applyNumberFormat="1" applyFill="1" applyBorder="1" applyAlignment="1" applyProtection="1">
      <alignment vertical="center"/>
      <protection hidden="1"/>
    </xf>
    <xf numFmtId="9" fontId="0" fillId="0" borderId="0" xfId="0" applyNumberFormat="1" applyProtection="1">
      <protection hidden="1"/>
    </xf>
    <xf numFmtId="10" fontId="0" fillId="0" borderId="0" xfId="1" applyNumberFormat="1" applyFont="1"/>
    <xf numFmtId="0" fontId="0" fillId="0" borderId="0" xfId="0" applyAlignment="1" applyProtection="1">
      <alignment vertical="center"/>
      <protection locked="0"/>
    </xf>
    <xf numFmtId="0" fontId="0" fillId="6" borderId="17" xfId="0" applyFill="1" applyBorder="1" applyProtection="1">
      <protection hidden="1"/>
    </xf>
    <xf numFmtId="0" fontId="7" fillId="2" borderId="2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6" fillId="2" borderId="26" xfId="0" applyFont="1" applyFill="1" applyBorder="1" applyAlignment="1">
      <alignment horizontal="left" vertical="center" wrapText="1"/>
    </xf>
    <xf numFmtId="0" fontId="0" fillId="11" borderId="0" xfId="0" applyFill="1" applyAlignment="1" applyProtection="1">
      <alignment horizontal="center" vertical="center" wrapText="1"/>
      <protection hidden="1"/>
    </xf>
    <xf numFmtId="0" fontId="20" fillId="6" borderId="0" xfId="0" applyFont="1" applyFill="1" applyAlignment="1" applyProtection="1">
      <alignment vertical="center" wrapText="1"/>
      <protection hidden="1"/>
    </xf>
    <xf numFmtId="0" fontId="29" fillId="11" borderId="0" xfId="0" applyFont="1" applyFill="1" applyAlignment="1" applyProtection="1">
      <alignment vertical="center"/>
      <protection hidden="1"/>
    </xf>
    <xf numFmtId="0" fontId="2" fillId="0" borderId="0" xfId="0" applyFont="1" applyAlignment="1" applyProtection="1">
      <alignment horizontal="center"/>
      <protection hidden="1"/>
    </xf>
    <xf numFmtId="0" fontId="6" fillId="6" borderId="51" xfId="0" applyFont="1" applyFill="1" applyBorder="1" applyAlignment="1" applyProtection="1">
      <alignment vertical="center" wrapText="1"/>
      <protection hidden="1"/>
    </xf>
    <xf numFmtId="0" fontId="14" fillId="10" borderId="0" xfId="0" applyFont="1" applyFill="1"/>
    <xf numFmtId="43" fontId="0" fillId="0" borderId="0" xfId="6" applyFont="1" applyProtection="1">
      <protection hidden="1"/>
    </xf>
    <xf numFmtId="0" fontId="6" fillId="2" borderId="26" xfId="0" applyFont="1" applyFill="1" applyBorder="1" applyAlignment="1">
      <alignment vertical="center" wrapText="1"/>
    </xf>
    <xf numFmtId="0" fontId="32" fillId="0" borderId="0" xfId="0" applyFont="1" applyAlignment="1">
      <alignment horizontal="center" vertical="center"/>
    </xf>
    <xf numFmtId="0" fontId="32" fillId="0" borderId="0" xfId="0" applyFont="1"/>
    <xf numFmtId="17" fontId="2" fillId="2" borderId="1" xfId="0" applyNumberFormat="1" applyFont="1" applyFill="1" applyBorder="1" applyAlignment="1" applyProtection="1">
      <alignment horizontal="center" vertical="center" wrapText="1"/>
      <protection hidden="1"/>
    </xf>
    <xf numFmtId="0" fontId="0" fillId="6" borderId="0" xfId="0" applyFill="1"/>
    <xf numFmtId="0" fontId="0" fillId="6" borderId="34" xfId="0" applyFill="1" applyBorder="1"/>
    <xf numFmtId="0" fontId="0" fillId="6" borderId="19" xfId="0" applyFill="1" applyBorder="1"/>
    <xf numFmtId="0" fontId="0" fillId="6" borderId="18" xfId="0" applyFill="1" applyBorder="1"/>
    <xf numFmtId="0" fontId="0" fillId="0" borderId="0" xfId="0" applyAlignment="1" applyProtection="1">
      <alignment vertical="center" wrapText="1"/>
      <protection hidden="1"/>
    </xf>
    <xf numFmtId="0" fontId="37" fillId="2" borderId="0" xfId="0" applyFont="1" applyFill="1" applyAlignment="1" applyProtection="1">
      <alignment horizontal="center" vertical="center"/>
      <protection hidden="1"/>
    </xf>
    <xf numFmtId="0" fontId="36" fillId="4" borderId="0" xfId="0" applyFont="1" applyFill="1"/>
    <xf numFmtId="0" fontId="36" fillId="4" borderId="0" xfId="0" applyFont="1" applyFill="1" applyAlignment="1">
      <alignment horizontal="center" vertical="center"/>
    </xf>
    <xf numFmtId="43" fontId="0" fillId="0" borderId="0" xfId="6" applyFont="1" applyAlignment="1" applyProtection="1">
      <alignment vertical="center" wrapText="1"/>
      <protection hidden="1"/>
    </xf>
    <xf numFmtId="43" fontId="0" fillId="0" borderId="0" xfId="6" applyFont="1" applyAlignment="1" applyProtection="1">
      <alignment horizontal="center" vertical="center"/>
      <protection hidden="1"/>
    </xf>
    <xf numFmtId="40" fontId="0" fillId="2" borderId="52" xfId="0" applyNumberFormat="1" applyFill="1" applyBorder="1" applyAlignment="1" applyProtection="1">
      <alignment vertical="center"/>
      <protection hidden="1"/>
    </xf>
    <xf numFmtId="40" fontId="0" fillId="4" borderId="14" xfId="0" applyNumberFormat="1" applyFill="1" applyBorder="1" applyAlignment="1" applyProtection="1">
      <alignment vertical="center"/>
      <protection hidden="1"/>
    </xf>
    <xf numFmtId="0" fontId="0" fillId="2" borderId="53" xfId="0" applyFill="1" applyBorder="1" applyAlignment="1" applyProtection="1">
      <alignment horizontal="center" vertical="center" wrapText="1"/>
      <protection hidden="1"/>
    </xf>
    <xf numFmtId="0" fontId="43" fillId="2" borderId="53" xfId="0" applyFont="1" applyFill="1" applyBorder="1" applyAlignment="1" applyProtection="1">
      <alignment horizontal="left" vertical="center" wrapText="1"/>
      <protection hidden="1"/>
    </xf>
    <xf numFmtId="40" fontId="43" fillId="0" borderId="53" xfId="0" applyNumberFormat="1" applyFont="1" applyBorder="1" applyAlignment="1" applyProtection="1">
      <alignment horizontal="right" vertical="center" wrapText="1"/>
      <protection locked="0"/>
    </xf>
    <xf numFmtId="40" fontId="44" fillId="2" borderId="53" xfId="0" applyNumberFormat="1" applyFont="1" applyFill="1" applyBorder="1" applyAlignment="1" applyProtection="1">
      <alignment horizontal="right" vertical="center" wrapText="1"/>
      <protection hidden="1"/>
    </xf>
    <xf numFmtId="40" fontId="44" fillId="2" borderId="53" xfId="0" applyNumberFormat="1" applyFont="1" applyFill="1" applyBorder="1" applyAlignment="1">
      <alignment horizontal="right" vertical="center" wrapText="1"/>
    </xf>
    <xf numFmtId="40" fontId="44" fillId="2" borderId="54" xfId="0" applyNumberFormat="1" applyFont="1" applyFill="1" applyBorder="1" applyAlignment="1" applyProtection="1">
      <alignment horizontal="right" vertical="center" wrapText="1"/>
      <protection hidden="1"/>
    </xf>
    <xf numFmtId="0" fontId="45" fillId="2" borderId="21" xfId="0" applyFont="1" applyFill="1" applyBorder="1" applyAlignment="1" applyProtection="1">
      <alignment horizontal="left" vertical="center" wrapText="1"/>
      <protection hidden="1"/>
    </xf>
    <xf numFmtId="40" fontId="2" fillId="2" borderId="21" xfId="0" applyNumberFormat="1" applyFont="1" applyFill="1" applyBorder="1" applyProtection="1">
      <protection hidden="1"/>
    </xf>
    <xf numFmtId="0" fontId="45" fillId="2" borderId="53" xfId="0" applyFont="1" applyFill="1" applyBorder="1" applyAlignment="1" applyProtection="1">
      <alignment horizontal="left" vertical="center" wrapText="1"/>
      <protection hidden="1"/>
    </xf>
    <xf numFmtId="40" fontId="2" fillId="2" borderId="53" xfId="0" applyNumberFormat="1" applyFont="1" applyFill="1" applyBorder="1" applyProtection="1">
      <protection hidden="1"/>
    </xf>
    <xf numFmtId="0" fontId="45" fillId="2" borderId="24" xfId="0" applyFont="1" applyFill="1" applyBorder="1" applyAlignment="1" applyProtection="1">
      <alignment horizontal="left" vertical="center" wrapText="1"/>
      <protection hidden="1"/>
    </xf>
    <xf numFmtId="40" fontId="2" fillId="2" borderId="24" xfId="0" applyNumberFormat="1" applyFont="1" applyFill="1" applyBorder="1" applyProtection="1">
      <protection hidden="1"/>
    </xf>
    <xf numFmtId="40" fontId="4" fillId="2" borderId="50" xfId="0" applyNumberFormat="1" applyFont="1" applyFill="1" applyBorder="1" applyAlignment="1" applyProtection="1">
      <alignment horizontal="right" vertical="center" wrapText="1"/>
      <protection hidden="1"/>
    </xf>
    <xf numFmtId="0" fontId="45" fillId="2" borderId="62" xfId="0" applyFont="1" applyFill="1" applyBorder="1" applyAlignment="1" applyProtection="1">
      <alignment horizontal="left" vertical="center" wrapText="1"/>
      <protection hidden="1"/>
    </xf>
    <xf numFmtId="40" fontId="0" fillId="2" borderId="21" xfId="0" applyNumberFormat="1" applyFill="1" applyBorder="1" applyAlignment="1" applyProtection="1">
      <alignment horizontal="center"/>
      <protection hidden="1"/>
    </xf>
    <xf numFmtId="40" fontId="0" fillId="2" borderId="22" xfId="0" applyNumberFormat="1" applyFill="1" applyBorder="1" applyAlignment="1" applyProtection="1">
      <alignment horizontal="center"/>
      <protection hidden="1"/>
    </xf>
    <xf numFmtId="0" fontId="45" fillId="2" borderId="55" xfId="0" applyFont="1" applyFill="1" applyBorder="1" applyAlignment="1" applyProtection="1">
      <alignment horizontal="left" vertical="center" wrapText="1"/>
      <protection hidden="1"/>
    </xf>
    <xf numFmtId="0" fontId="0" fillId="2" borderId="53" xfId="0" applyFill="1" applyBorder="1" applyAlignment="1" applyProtection="1">
      <alignment horizontal="center"/>
      <protection hidden="1"/>
    </xf>
    <xf numFmtId="0" fontId="0" fillId="2" borderId="27" xfId="0" applyFill="1" applyBorder="1" applyAlignment="1" applyProtection="1">
      <alignment horizontal="center"/>
      <protection hidden="1"/>
    </xf>
    <xf numFmtId="0" fontId="45" fillId="2" borderId="63" xfId="0" applyFont="1" applyFill="1" applyBorder="1" applyAlignment="1" applyProtection="1">
      <alignment horizontal="left" vertical="center" wrapText="1"/>
      <protection hidden="1"/>
    </xf>
    <xf numFmtId="0" fontId="0" fillId="2" borderId="24" xfId="0" applyFill="1" applyBorder="1" applyAlignment="1" applyProtection="1">
      <alignment horizontal="center"/>
      <protection hidden="1"/>
    </xf>
    <xf numFmtId="0" fontId="0" fillId="2" borderId="25" xfId="0" applyFill="1" applyBorder="1" applyAlignment="1" applyProtection="1">
      <alignment horizontal="center"/>
      <protection hidden="1"/>
    </xf>
    <xf numFmtId="0" fontId="0" fillId="2" borderId="4" xfId="0" applyFill="1" applyBorder="1" applyAlignment="1" applyProtection="1">
      <alignment vertical="center" wrapText="1"/>
      <protection hidden="1"/>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2" borderId="7" xfId="0" applyFill="1" applyBorder="1" applyAlignment="1" applyProtection="1">
      <alignment vertical="center" wrapText="1"/>
      <protection hidden="1"/>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2" borderId="64" xfId="0" applyFill="1" applyBorder="1" applyAlignment="1" applyProtection="1">
      <alignment vertical="center" wrapText="1"/>
      <protection hidden="1"/>
    </xf>
    <xf numFmtId="0" fontId="0" fillId="0" borderId="65" xfId="0" applyBorder="1" applyAlignment="1" applyProtection="1">
      <alignment vertical="center" wrapText="1"/>
      <protection locked="0"/>
    </xf>
    <xf numFmtId="0" fontId="0" fillId="2" borderId="10" xfId="0" applyFill="1" applyBorder="1" applyAlignment="1" applyProtection="1">
      <alignment vertical="center" wrapText="1"/>
      <protection hidden="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38" fillId="0" borderId="0" xfId="0" applyFont="1" applyAlignment="1">
      <alignment vertical="center" wrapText="1"/>
    </xf>
    <xf numFmtId="165" fontId="20" fillId="6" borderId="0" xfId="1" applyNumberFormat="1" applyFont="1" applyFill="1" applyBorder="1" applyAlignment="1" applyProtection="1">
      <alignment horizontal="center" vertical="center" wrapText="1"/>
      <protection hidden="1"/>
    </xf>
    <xf numFmtId="9" fontId="0" fillId="0" borderId="0" xfId="0" applyNumberFormat="1" applyAlignment="1" applyProtection="1">
      <alignment vertical="center"/>
      <protection hidden="1"/>
    </xf>
    <xf numFmtId="0" fontId="0" fillId="18" borderId="66" xfId="0" applyFill="1" applyBorder="1" applyAlignment="1" applyProtection="1">
      <alignment vertical="center"/>
      <protection hidden="1"/>
    </xf>
    <xf numFmtId="0" fontId="0" fillId="18" borderId="66" xfId="0" applyFill="1" applyBorder="1" applyAlignment="1" applyProtection="1">
      <alignment vertical="center" wrapText="1"/>
      <protection hidden="1"/>
    </xf>
    <xf numFmtId="0" fontId="0" fillId="13" borderId="66" xfId="0" applyFill="1" applyBorder="1" applyAlignment="1" applyProtection="1">
      <alignment vertical="center"/>
      <protection hidden="1"/>
    </xf>
    <xf numFmtId="0" fontId="0" fillId="13" borderId="66" xfId="0" applyFill="1" applyBorder="1" applyAlignment="1" applyProtection="1">
      <alignment vertical="center" wrapText="1"/>
      <protection hidden="1"/>
    </xf>
    <xf numFmtId="0" fontId="0" fillId="6" borderId="66" xfId="0" applyFill="1" applyBorder="1" applyAlignment="1" applyProtection="1">
      <alignment vertical="center"/>
      <protection hidden="1"/>
    </xf>
    <xf numFmtId="0" fontId="0" fillId="6" borderId="66" xfId="0" applyFill="1" applyBorder="1" applyAlignment="1" applyProtection="1">
      <alignment vertical="center" wrapText="1"/>
      <protection hidden="1"/>
    </xf>
    <xf numFmtId="0" fontId="0" fillId="18" borderId="67" xfId="0" applyFill="1" applyBorder="1" applyAlignment="1" applyProtection="1">
      <alignment vertical="center"/>
      <protection hidden="1"/>
    </xf>
    <xf numFmtId="0" fontId="0" fillId="18" borderId="67" xfId="0" applyFill="1" applyBorder="1" applyAlignment="1" applyProtection="1">
      <alignment vertical="center" wrapText="1"/>
      <protection hidden="1"/>
    </xf>
    <xf numFmtId="0" fontId="2" fillId="0" borderId="68" xfId="0" applyFont="1" applyBorder="1" applyAlignment="1" applyProtection="1">
      <alignment horizontal="center" vertical="center"/>
      <protection hidden="1"/>
    </xf>
    <xf numFmtId="0" fontId="2" fillId="0" borderId="69" xfId="0" applyFont="1" applyBorder="1" applyAlignment="1" applyProtection="1">
      <alignment horizontal="center" vertical="center"/>
      <protection hidden="1"/>
    </xf>
    <xf numFmtId="0" fontId="2" fillId="0" borderId="70" xfId="0" applyFont="1" applyBorder="1" applyAlignment="1" applyProtection="1">
      <alignment horizontal="center" vertical="center" wrapText="1"/>
      <protection hidden="1"/>
    </xf>
    <xf numFmtId="0" fontId="0" fillId="0" borderId="0" xfId="0" applyAlignment="1" applyProtection="1">
      <alignment horizontal="center" vertical="center"/>
      <protection hidden="1"/>
    </xf>
    <xf numFmtId="43" fontId="1" fillId="0" borderId="0" xfId="6" applyFont="1" applyAlignment="1" applyProtection="1">
      <alignment horizontal="center" vertical="center" wrapText="1"/>
      <protection hidden="1"/>
    </xf>
    <xf numFmtId="43" fontId="1" fillId="0" borderId="0" xfId="6" applyFont="1" applyAlignment="1" applyProtection="1">
      <alignment horizontal="center" vertical="center"/>
      <protection hidden="1"/>
    </xf>
    <xf numFmtId="0" fontId="0" fillId="2" borderId="0" xfId="0" applyFill="1" applyProtection="1">
      <protection hidden="1"/>
    </xf>
    <xf numFmtId="0" fontId="2" fillId="2" borderId="68" xfId="0" applyFont="1" applyFill="1" applyBorder="1" applyAlignment="1" applyProtection="1">
      <alignment horizontal="center" vertical="center"/>
      <protection hidden="1"/>
    </xf>
    <xf numFmtId="0" fontId="2" fillId="2" borderId="69" xfId="0" applyFont="1" applyFill="1" applyBorder="1" applyAlignment="1" applyProtection="1">
      <alignment horizontal="center" vertical="center"/>
      <protection hidden="1"/>
    </xf>
    <xf numFmtId="0" fontId="2" fillId="2" borderId="70" xfId="0" applyFont="1" applyFill="1" applyBorder="1" applyAlignment="1" applyProtection="1">
      <alignment horizontal="center" vertical="center" wrapText="1"/>
      <protection hidden="1"/>
    </xf>
    <xf numFmtId="0" fontId="2" fillId="2" borderId="69" xfId="0" applyFont="1" applyFill="1" applyBorder="1" applyAlignment="1" applyProtection="1">
      <alignment horizontal="center" vertical="center" wrapText="1"/>
      <protection hidden="1"/>
    </xf>
    <xf numFmtId="0" fontId="0" fillId="18" borderId="67" xfId="0" applyFill="1" applyBorder="1" applyAlignment="1" applyProtection="1">
      <alignment horizontal="center" vertical="center"/>
      <protection hidden="1"/>
    </xf>
    <xf numFmtId="0" fontId="0" fillId="18" borderId="66" xfId="0" applyFill="1" applyBorder="1" applyAlignment="1" applyProtection="1">
      <alignment horizontal="center" vertical="center"/>
      <protection hidden="1"/>
    </xf>
    <xf numFmtId="0" fontId="0" fillId="13" borderId="66" xfId="0" applyFill="1" applyBorder="1" applyAlignment="1" applyProtection="1">
      <alignment horizontal="center" vertical="center" wrapText="1"/>
      <protection hidden="1"/>
    </xf>
    <xf numFmtId="0" fontId="0" fillId="13" borderId="66" xfId="0" applyFill="1" applyBorder="1" applyAlignment="1" applyProtection="1">
      <alignment horizontal="center" vertical="center"/>
      <protection hidden="1"/>
    </xf>
    <xf numFmtId="0" fontId="0" fillId="6" borderId="66" xfId="0" applyFill="1" applyBorder="1" applyAlignment="1" applyProtection="1">
      <alignment horizontal="center" vertical="center"/>
      <protection hidden="1"/>
    </xf>
    <xf numFmtId="0" fontId="0" fillId="0" borderId="71" xfId="0" applyBorder="1" applyAlignment="1" applyProtection="1">
      <alignment vertical="center" wrapText="1"/>
      <protection hidden="1"/>
    </xf>
    <xf numFmtId="0" fontId="0" fillId="0" borderId="0" xfId="0" applyAlignment="1" applyProtection="1">
      <alignment horizontal="left" vertical="center" wrapText="1"/>
      <protection hidden="1"/>
    </xf>
    <xf numFmtId="0" fontId="2" fillId="0" borderId="0" xfId="0" applyFont="1" applyAlignment="1" applyProtection="1">
      <alignment vertical="center"/>
      <protection hidden="1"/>
    </xf>
    <xf numFmtId="166" fontId="0" fillId="0" borderId="0" xfId="0" applyNumberFormat="1" applyProtection="1">
      <protection hidden="1"/>
    </xf>
    <xf numFmtId="0" fontId="2" fillId="2" borderId="27" xfId="0" applyFont="1" applyFill="1" applyBorder="1" applyAlignment="1" applyProtection="1">
      <alignment horizontal="center" vertical="center" wrapText="1"/>
      <protection hidden="1"/>
    </xf>
    <xf numFmtId="40" fontId="44" fillId="2" borderId="27" xfId="0" applyNumberFormat="1" applyFont="1" applyFill="1" applyBorder="1" applyAlignment="1" applyProtection="1">
      <alignment horizontal="right" vertical="center" wrapText="1"/>
      <protection hidden="1"/>
    </xf>
    <xf numFmtId="40" fontId="44" fillId="2" borderId="29" xfId="0" applyNumberFormat="1" applyFont="1" applyFill="1" applyBorder="1" applyAlignment="1" applyProtection="1">
      <alignment horizontal="right" vertical="center" wrapText="1"/>
      <protection hidden="1"/>
    </xf>
    <xf numFmtId="40" fontId="2" fillId="2" borderId="22" xfId="0" applyNumberFormat="1" applyFont="1" applyFill="1" applyBorder="1" applyProtection="1">
      <protection hidden="1"/>
    </xf>
    <xf numFmtId="40" fontId="2" fillId="2" borderId="27" xfId="0" applyNumberFormat="1" applyFont="1" applyFill="1" applyBorder="1" applyProtection="1">
      <protection hidden="1"/>
    </xf>
    <xf numFmtId="40" fontId="2" fillId="2" borderId="25" xfId="0" applyNumberFormat="1" applyFont="1" applyFill="1" applyBorder="1" applyProtection="1">
      <protection hidden="1"/>
    </xf>
    <xf numFmtId="40" fontId="4" fillId="2" borderId="31" xfId="0" applyNumberFormat="1" applyFont="1" applyFill="1" applyBorder="1" applyAlignment="1" applyProtection="1">
      <alignment horizontal="right" vertical="center" wrapText="1"/>
      <protection hidden="1"/>
    </xf>
    <xf numFmtId="0" fontId="0" fillId="6" borderId="74" xfId="0" applyFill="1" applyBorder="1" applyProtection="1">
      <protection hidden="1"/>
    </xf>
    <xf numFmtId="0" fontId="0" fillId="6" borderId="46" xfId="0" applyFill="1" applyBorder="1" applyProtection="1">
      <protection hidden="1"/>
    </xf>
    <xf numFmtId="0" fontId="0" fillId="2" borderId="75" xfId="0" applyFill="1" applyBorder="1" applyAlignment="1" applyProtection="1">
      <alignment horizontal="center"/>
      <protection hidden="1"/>
    </xf>
    <xf numFmtId="0" fontId="0" fillId="11" borderId="75" xfId="0" applyFill="1" applyBorder="1" applyAlignment="1" applyProtection="1">
      <alignment horizontal="center" vertical="center" wrapText="1"/>
      <protection hidden="1"/>
    </xf>
    <xf numFmtId="0" fontId="0" fillId="6" borderId="76" xfId="0" applyFill="1" applyBorder="1" applyProtection="1">
      <protection hidden="1"/>
    </xf>
    <xf numFmtId="43" fontId="0" fillId="6" borderId="0" xfId="6" applyFont="1" applyFill="1" applyBorder="1" applyProtection="1">
      <protection hidden="1"/>
    </xf>
    <xf numFmtId="0" fontId="20" fillId="19" borderId="0" xfId="0" applyFont="1" applyFill="1" applyAlignment="1" applyProtection="1">
      <alignment vertical="center" wrapText="1"/>
      <protection hidden="1"/>
    </xf>
    <xf numFmtId="0" fontId="50" fillId="19" borderId="0" xfId="0" applyFont="1" applyFill="1" applyAlignment="1" applyProtection="1">
      <alignment vertical="center" wrapText="1"/>
      <protection hidden="1"/>
    </xf>
    <xf numFmtId="0" fontId="20" fillId="6" borderId="61" xfId="0" applyFont="1" applyFill="1" applyBorder="1" applyAlignment="1" applyProtection="1">
      <alignment vertical="center" wrapText="1"/>
      <protection hidden="1"/>
    </xf>
    <xf numFmtId="0" fontId="2" fillId="2" borderId="78" xfId="0" applyFont="1" applyFill="1" applyBorder="1" applyAlignment="1" applyProtection="1">
      <alignment horizontal="center" vertical="center" wrapText="1"/>
      <protection hidden="1"/>
    </xf>
    <xf numFmtId="0" fontId="2" fillId="2" borderId="78" xfId="0" applyFont="1" applyFill="1" applyBorder="1" applyAlignment="1" applyProtection="1">
      <alignment vertical="center" wrapText="1"/>
      <protection hidden="1"/>
    </xf>
    <xf numFmtId="166" fontId="0" fillId="6" borderId="76" xfId="0" applyNumberFormat="1" applyFill="1" applyBorder="1" applyAlignment="1" applyProtection="1">
      <alignment horizontal="center" vertical="center"/>
      <protection hidden="1"/>
    </xf>
    <xf numFmtId="166" fontId="11" fillId="10" borderId="76" xfId="0" applyNumberFormat="1" applyFont="1" applyFill="1" applyBorder="1" applyAlignment="1" applyProtection="1">
      <alignment horizontal="center" vertical="center"/>
      <protection hidden="1"/>
    </xf>
    <xf numFmtId="0" fontId="4" fillId="2" borderId="78" xfId="0" applyFont="1" applyFill="1" applyBorder="1" applyAlignment="1" applyProtection="1">
      <alignment vertical="center" wrapText="1"/>
      <protection hidden="1"/>
    </xf>
    <xf numFmtId="0" fontId="0" fillId="0" borderId="32" xfId="0" applyBorder="1" applyAlignment="1" applyProtection="1">
      <alignment horizontal="center" vertical="center"/>
      <protection locked="0"/>
    </xf>
    <xf numFmtId="0" fontId="33" fillId="6" borderId="61" xfId="0" applyFont="1" applyFill="1" applyBorder="1" applyAlignment="1" applyProtection="1">
      <alignment vertical="center" wrapText="1"/>
      <protection hidden="1"/>
    </xf>
    <xf numFmtId="0" fontId="33" fillId="6" borderId="0" xfId="0" applyFont="1" applyFill="1" applyAlignment="1" applyProtection="1">
      <alignment vertical="center" wrapText="1"/>
      <protection hidden="1"/>
    </xf>
    <xf numFmtId="0" fontId="33" fillId="6" borderId="76" xfId="0" applyFont="1" applyFill="1" applyBorder="1" applyAlignment="1" applyProtection="1">
      <alignment vertical="center" wrapText="1"/>
      <protection hidden="1"/>
    </xf>
    <xf numFmtId="0" fontId="0" fillId="6" borderId="46" xfId="0" applyFill="1" applyBorder="1"/>
    <xf numFmtId="0" fontId="7" fillId="2" borderId="80"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6" fillId="2" borderId="79" xfId="0" applyFont="1" applyFill="1" applyBorder="1" applyAlignment="1">
      <alignment horizontal="left" vertical="center" wrapText="1"/>
    </xf>
    <xf numFmtId="40" fontId="6" fillId="0" borderId="80" xfId="0" applyNumberFormat="1" applyFont="1" applyBorder="1" applyAlignment="1" applyProtection="1">
      <alignment vertical="center" wrapText="1"/>
      <protection locked="0"/>
    </xf>
    <xf numFmtId="0" fontId="6" fillId="2" borderId="83" xfId="0" applyFont="1" applyFill="1" applyBorder="1" applyAlignment="1">
      <alignment vertical="center" wrapText="1"/>
    </xf>
    <xf numFmtId="40" fontId="6" fillId="2" borderId="84" xfId="0" applyNumberFormat="1" applyFont="1" applyFill="1" applyBorder="1" applyAlignment="1" applyProtection="1">
      <alignment vertical="center" wrapText="1"/>
      <protection hidden="1"/>
    </xf>
    <xf numFmtId="0" fontId="6" fillId="2" borderId="83" xfId="0" applyFont="1" applyFill="1" applyBorder="1" applyAlignment="1">
      <alignment horizontal="left" vertical="center" wrapText="1"/>
    </xf>
    <xf numFmtId="40" fontId="6" fillId="0" borderId="84" xfId="0" applyNumberFormat="1" applyFont="1" applyBorder="1" applyAlignment="1" applyProtection="1">
      <alignment vertical="center" wrapText="1"/>
      <protection locked="0"/>
    </xf>
    <xf numFmtId="0" fontId="6" fillId="2" borderId="83" xfId="0" applyFont="1" applyFill="1" applyBorder="1" applyAlignment="1" applyProtection="1">
      <alignment horizontal="left" vertical="center" wrapText="1"/>
      <protection hidden="1"/>
    </xf>
    <xf numFmtId="0" fontId="6" fillId="0" borderId="83" xfId="0" applyFont="1" applyBorder="1" applyAlignment="1" applyProtection="1">
      <alignment horizontal="left" vertical="center" wrapText="1"/>
      <protection locked="0"/>
    </xf>
    <xf numFmtId="0" fontId="6" fillId="0" borderId="85" xfId="0" applyFont="1" applyBorder="1" applyAlignment="1" applyProtection="1">
      <alignment horizontal="left" vertical="center" wrapText="1"/>
      <protection locked="0"/>
    </xf>
    <xf numFmtId="40" fontId="6" fillId="0" borderId="86" xfId="0" applyNumberFormat="1" applyFont="1" applyBorder="1" applyAlignment="1" applyProtection="1">
      <alignment vertical="center" wrapText="1"/>
      <protection locked="0"/>
    </xf>
    <xf numFmtId="0" fontId="7" fillId="2" borderId="87" xfId="0" applyFont="1" applyFill="1" applyBorder="1" applyAlignment="1">
      <alignment horizontal="left" vertical="center" wrapText="1"/>
    </xf>
    <xf numFmtId="40" fontId="7" fillId="2" borderId="88" xfId="0" applyNumberFormat="1" applyFont="1" applyFill="1" applyBorder="1" applyAlignment="1" applyProtection="1">
      <alignment vertical="center" wrapText="1"/>
      <protection hidden="1"/>
    </xf>
    <xf numFmtId="0" fontId="0" fillId="6" borderId="90" xfId="0" applyFill="1" applyBorder="1"/>
    <xf numFmtId="9" fontId="0" fillId="0" borderId="0" xfId="1" applyFont="1" applyProtection="1">
      <protection hidden="1"/>
    </xf>
    <xf numFmtId="0" fontId="49" fillId="15" borderId="32" xfId="0" applyFont="1" applyFill="1" applyBorder="1" applyAlignment="1" applyProtection="1">
      <alignment horizontal="center" vertical="center" wrapText="1"/>
      <protection locked="0"/>
    </xf>
    <xf numFmtId="0" fontId="7" fillId="6" borderId="61" xfId="0" applyFont="1" applyFill="1" applyBorder="1" applyAlignment="1" applyProtection="1">
      <alignment horizontal="justify" vertical="center"/>
      <protection hidden="1"/>
    </xf>
    <xf numFmtId="0" fontId="42" fillId="6" borderId="0" xfId="0" applyFont="1" applyFill="1" applyAlignment="1" applyProtection="1">
      <alignment horizontal="center" vertical="center" wrapText="1"/>
      <protection hidden="1"/>
    </xf>
    <xf numFmtId="0" fontId="0" fillId="6" borderId="0" xfId="0" applyFill="1" applyAlignment="1" applyProtection="1">
      <alignment horizontal="center" vertical="center"/>
      <protection hidden="1"/>
    </xf>
    <xf numFmtId="0" fontId="0" fillId="6" borderId="0" xfId="0" applyFill="1" applyAlignment="1" applyProtection="1">
      <alignment vertical="center" wrapText="1"/>
      <protection hidden="1"/>
    </xf>
    <xf numFmtId="0" fontId="28" fillId="6" borderId="0" xfId="0" applyFont="1" applyFill="1" applyProtection="1">
      <protection hidden="1"/>
    </xf>
    <xf numFmtId="43" fontId="0" fillId="0" borderId="0" xfId="0" applyNumberFormat="1" applyProtection="1">
      <protection hidden="1"/>
    </xf>
    <xf numFmtId="40" fontId="24" fillId="10" borderId="34" xfId="0" applyNumberFormat="1" applyFont="1" applyFill="1" applyBorder="1" applyAlignment="1" applyProtection="1">
      <alignment horizontal="center" vertical="center" wrapText="1"/>
      <protection hidden="1"/>
    </xf>
    <xf numFmtId="0" fontId="2" fillId="2" borderId="20" xfId="0" applyFont="1" applyFill="1" applyBorder="1" applyAlignment="1" applyProtection="1">
      <alignment vertical="center" wrapText="1"/>
      <protection hidden="1"/>
    </xf>
    <xf numFmtId="0" fontId="4" fillId="2" borderId="21" xfId="0" applyFont="1" applyFill="1" applyBorder="1" applyAlignment="1" applyProtection="1">
      <alignment horizontal="center" vertical="center" wrapText="1"/>
      <protection hidden="1"/>
    </xf>
    <xf numFmtId="0" fontId="3" fillId="2" borderId="26" xfId="0" applyFont="1" applyFill="1" applyBorder="1" applyAlignment="1" applyProtection="1">
      <alignment vertical="center" wrapText="1"/>
      <protection hidden="1"/>
    </xf>
    <xf numFmtId="0" fontId="3" fillId="2" borderId="53" xfId="0" applyFont="1" applyFill="1" applyBorder="1" applyAlignment="1" applyProtection="1">
      <alignment horizontal="center" vertical="center" wrapText="1"/>
      <protection hidden="1"/>
    </xf>
    <xf numFmtId="0" fontId="49" fillId="2" borderId="53" xfId="0" applyFont="1" applyFill="1" applyBorder="1" applyAlignment="1" applyProtection="1">
      <alignment horizontal="center" vertical="center" wrapText="1"/>
      <protection hidden="1"/>
    </xf>
    <xf numFmtId="9" fontId="49" fillId="2" borderId="53" xfId="1" applyFont="1" applyFill="1" applyBorder="1" applyAlignment="1" applyProtection="1">
      <alignment horizontal="center" vertical="center"/>
      <protection hidden="1"/>
    </xf>
    <xf numFmtId="40" fontId="49" fillId="2" borderId="53" xfId="0" applyNumberFormat="1" applyFont="1" applyFill="1" applyBorder="1" applyAlignment="1" applyProtection="1">
      <alignment horizontal="center" vertical="center"/>
      <protection hidden="1"/>
    </xf>
    <xf numFmtId="0" fontId="31" fillId="6" borderId="0" xfId="0" applyFont="1" applyFill="1" applyAlignment="1" applyProtection="1">
      <alignment horizontal="center" vertical="center" wrapText="1"/>
      <protection hidden="1"/>
    </xf>
    <xf numFmtId="0" fontId="7" fillId="6" borderId="61" xfId="0" applyFont="1" applyFill="1" applyBorder="1" applyAlignment="1" applyProtection="1">
      <alignment horizontal="right" vertical="center"/>
      <protection hidden="1"/>
    </xf>
    <xf numFmtId="0" fontId="7" fillId="6" borderId="0" xfId="0" applyFont="1" applyFill="1" applyAlignment="1" applyProtection="1">
      <alignment horizontal="right" vertical="center"/>
      <protection hidden="1"/>
    </xf>
    <xf numFmtId="0" fontId="0" fillId="0" borderId="0" xfId="0" applyAlignment="1" applyProtection="1">
      <alignment horizontal="center"/>
      <protection hidden="1"/>
    </xf>
    <xf numFmtId="9" fontId="56" fillId="19" borderId="0" xfId="1" applyFont="1" applyFill="1" applyBorder="1" applyAlignment="1" applyProtection="1">
      <alignment horizontal="center" vertical="center" wrapText="1"/>
      <protection hidden="1"/>
    </xf>
    <xf numFmtId="40" fontId="0" fillId="2" borderId="92" xfId="0" applyNumberFormat="1" applyFill="1" applyBorder="1" applyAlignment="1" applyProtection="1">
      <alignment horizontal="center"/>
      <protection hidden="1"/>
    </xf>
    <xf numFmtId="0" fontId="0" fillId="2" borderId="57" xfId="0" applyFill="1" applyBorder="1" applyAlignment="1" applyProtection="1">
      <alignment horizontal="center"/>
      <protection hidden="1"/>
    </xf>
    <xf numFmtId="0" fontId="0" fillId="2" borderId="91" xfId="0" applyFill="1" applyBorder="1" applyAlignment="1" applyProtection="1">
      <alignment horizontal="center"/>
      <protection hidden="1"/>
    </xf>
    <xf numFmtId="40" fontId="43" fillId="0" borderId="55" xfId="0" applyNumberFormat="1" applyFont="1" applyBorder="1" applyAlignment="1" applyProtection="1">
      <alignment horizontal="right" vertical="center" wrapText="1"/>
      <protection locked="0"/>
    </xf>
    <xf numFmtId="40" fontId="0" fillId="2" borderId="62" xfId="0" applyNumberFormat="1" applyFill="1" applyBorder="1" applyAlignment="1" applyProtection="1">
      <alignment horizontal="center"/>
      <protection hidden="1"/>
    </xf>
    <xf numFmtId="0" fontId="0" fillId="2" borderId="55" xfId="0" applyFill="1" applyBorder="1" applyAlignment="1" applyProtection="1">
      <alignment horizontal="center"/>
      <protection hidden="1"/>
    </xf>
    <xf numFmtId="0" fontId="0" fillId="2" borderId="63" xfId="0" applyFill="1" applyBorder="1" applyAlignment="1" applyProtection="1">
      <alignment horizontal="center"/>
      <protection hidden="1"/>
    </xf>
    <xf numFmtId="0" fontId="2" fillId="0" borderId="0" xfId="0" applyFont="1" applyAlignment="1">
      <alignment horizontal="center"/>
    </xf>
    <xf numFmtId="0" fontId="0" fillId="4" borderId="89" xfId="0" applyFill="1" applyBorder="1" applyAlignment="1" applyProtection="1">
      <alignment horizontal="center"/>
      <protection hidden="1"/>
    </xf>
    <xf numFmtId="0" fontId="6" fillId="7" borderId="104" xfId="0" applyFont="1" applyFill="1" applyBorder="1" applyAlignment="1" applyProtection="1">
      <alignment horizontal="justify" vertical="center"/>
      <protection locked="0"/>
    </xf>
    <xf numFmtId="0" fontId="7" fillId="15" borderId="106" xfId="0" applyFont="1" applyFill="1" applyBorder="1" applyAlignment="1" applyProtection="1">
      <alignment horizontal="center" vertical="center"/>
      <protection locked="0"/>
    </xf>
    <xf numFmtId="0" fontId="6" fillId="7" borderId="106" xfId="0" applyFont="1" applyFill="1" applyBorder="1" applyAlignment="1" applyProtection="1">
      <alignment horizontal="justify" vertical="center"/>
      <protection locked="0"/>
    </xf>
    <xf numFmtId="0" fontId="6" fillId="4" borderId="53" xfId="0" applyFont="1" applyFill="1" applyBorder="1" applyAlignment="1" applyProtection="1">
      <alignment horizontal="justify" vertical="center" wrapText="1"/>
      <protection hidden="1"/>
    </xf>
    <xf numFmtId="0" fontId="6" fillId="0" borderId="106" xfId="0" applyFont="1" applyBorder="1" applyAlignment="1" applyProtection="1">
      <alignment horizontal="justify" vertical="center"/>
      <protection locked="0"/>
    </xf>
    <xf numFmtId="0" fontId="6" fillId="4" borderId="108" xfId="0" applyFont="1" applyFill="1" applyBorder="1" applyAlignment="1" applyProtection="1">
      <alignment horizontal="justify" vertical="center" wrapText="1"/>
      <protection hidden="1"/>
    </xf>
    <xf numFmtId="0" fontId="6" fillId="0" borderId="109" xfId="0" applyFont="1" applyBorder="1" applyAlignment="1" applyProtection="1">
      <alignment horizontal="justify" vertical="center"/>
      <protection locked="0"/>
    </xf>
    <xf numFmtId="0" fontId="6" fillId="12" borderId="102" xfId="0" applyFont="1" applyFill="1" applyBorder="1" applyAlignment="1" applyProtection="1">
      <alignment horizontal="justify" vertical="center" wrapText="1"/>
      <protection hidden="1"/>
    </xf>
    <xf numFmtId="0" fontId="6" fillId="7" borderId="104" xfId="0" applyFont="1" applyFill="1" applyBorder="1" applyAlignment="1" applyProtection="1">
      <alignment horizontal="justify" vertical="center" wrapText="1"/>
      <protection locked="0"/>
    </xf>
    <xf numFmtId="0" fontId="6" fillId="12" borderId="107" xfId="0" applyFont="1" applyFill="1" applyBorder="1" applyAlignment="1" applyProtection="1">
      <alignment horizontal="left" vertical="center" wrapText="1"/>
      <protection hidden="1"/>
    </xf>
    <xf numFmtId="0" fontId="6" fillId="7" borderId="109" xfId="0" applyFont="1" applyFill="1" applyBorder="1" applyAlignment="1" applyProtection="1">
      <alignment horizontal="justify" vertical="center" wrapText="1"/>
      <protection locked="0"/>
    </xf>
    <xf numFmtId="0" fontId="6" fillId="12" borderId="105" xfId="0" applyFont="1" applyFill="1" applyBorder="1" applyAlignment="1" applyProtection="1">
      <alignment horizontal="justify" vertical="center" wrapText="1"/>
      <protection hidden="1"/>
    </xf>
    <xf numFmtId="0" fontId="6" fillId="12" borderId="107" xfId="0" applyFont="1" applyFill="1" applyBorder="1" applyAlignment="1" applyProtection="1">
      <alignment horizontal="justify" vertical="center" wrapText="1"/>
      <protection hidden="1"/>
    </xf>
    <xf numFmtId="0" fontId="6" fillId="4" borderId="54" xfId="0" applyFont="1" applyFill="1" applyBorder="1" applyAlignment="1" applyProtection="1">
      <alignment horizontal="justify" vertical="center" wrapText="1"/>
      <protection hidden="1"/>
    </xf>
    <xf numFmtId="0" fontId="6" fillId="0" borderId="111" xfId="0" applyFont="1" applyBorder="1" applyAlignment="1" applyProtection="1">
      <alignment horizontal="justify" vertical="center"/>
      <protection locked="0"/>
    </xf>
    <xf numFmtId="0" fontId="6" fillId="12" borderId="110" xfId="0" applyFont="1" applyFill="1" applyBorder="1" applyAlignment="1" applyProtection="1">
      <alignment horizontal="left" vertical="center" wrapText="1"/>
      <protection hidden="1"/>
    </xf>
    <xf numFmtId="0" fontId="6" fillId="7" borderId="111" xfId="0" applyFont="1" applyFill="1" applyBorder="1" applyAlignment="1" applyProtection="1">
      <alignment horizontal="justify" vertical="center" wrapText="1"/>
      <protection locked="0"/>
    </xf>
    <xf numFmtId="0" fontId="6" fillId="12" borderId="112" xfId="0" applyFont="1" applyFill="1" applyBorder="1" applyAlignment="1" applyProtection="1">
      <alignment horizontal="justify" vertical="center" wrapText="1"/>
      <protection hidden="1"/>
    </xf>
    <xf numFmtId="0" fontId="6" fillId="7" borderId="113" xfId="0" applyFont="1" applyFill="1" applyBorder="1" applyAlignment="1" applyProtection="1">
      <alignment horizontal="justify" vertical="center" wrapText="1"/>
      <protection locked="0"/>
    </xf>
    <xf numFmtId="0" fontId="6" fillId="12" borderId="110" xfId="0" applyFont="1" applyFill="1" applyBorder="1" applyAlignment="1" applyProtection="1">
      <alignment horizontal="justify" vertical="center" wrapText="1"/>
      <protection hidden="1"/>
    </xf>
    <xf numFmtId="0" fontId="6" fillId="6" borderId="0" xfId="0" applyFont="1" applyFill="1" applyAlignment="1" applyProtection="1">
      <alignment vertical="center" wrapText="1"/>
      <protection hidden="1"/>
    </xf>
    <xf numFmtId="0" fontId="6" fillId="6" borderId="76" xfId="0" applyFont="1" applyFill="1" applyBorder="1" applyAlignment="1" applyProtection="1">
      <alignment vertical="center" wrapText="1"/>
      <protection hidden="1"/>
    </xf>
    <xf numFmtId="0" fontId="6" fillId="12" borderId="115" xfId="0" applyFont="1" applyFill="1" applyBorder="1" applyAlignment="1" applyProtection="1">
      <alignment horizontal="justify" vertical="center" wrapText="1"/>
      <protection hidden="1"/>
    </xf>
    <xf numFmtId="0" fontId="6" fillId="7" borderId="116" xfId="0" applyFont="1" applyFill="1" applyBorder="1" applyAlignment="1" applyProtection="1">
      <alignment vertical="center" wrapText="1"/>
      <protection locked="0"/>
    </xf>
    <xf numFmtId="0" fontId="6" fillId="12" borderId="116" xfId="0" applyFont="1" applyFill="1" applyBorder="1" applyAlignment="1" applyProtection="1">
      <alignment horizontal="center" vertical="center" wrapText="1"/>
      <protection hidden="1"/>
    </xf>
    <xf numFmtId="0" fontId="6" fillId="4" borderId="102" xfId="0" applyFont="1" applyFill="1" applyBorder="1" applyAlignment="1" applyProtection="1">
      <alignment vertical="center" wrapText="1"/>
      <protection hidden="1"/>
    </xf>
    <xf numFmtId="0" fontId="6" fillId="4" borderId="105" xfId="0" applyFont="1" applyFill="1" applyBorder="1" applyAlignment="1" applyProtection="1">
      <alignment vertical="center" wrapText="1"/>
      <protection hidden="1"/>
    </xf>
    <xf numFmtId="0" fontId="6" fillId="4" borderId="107" xfId="0" applyFont="1" applyFill="1" applyBorder="1" applyAlignment="1" applyProtection="1">
      <alignment vertical="center" wrapText="1"/>
      <protection hidden="1"/>
    </xf>
    <xf numFmtId="0" fontId="6" fillId="7" borderId="117" xfId="0" applyFont="1" applyFill="1" applyBorder="1" applyAlignment="1" applyProtection="1">
      <alignment horizontal="center" vertical="center" wrapText="1"/>
      <protection locked="0"/>
    </xf>
    <xf numFmtId="0" fontId="7" fillId="6" borderId="118" xfId="0" applyFont="1" applyFill="1" applyBorder="1" applyAlignment="1" applyProtection="1">
      <alignment horizontal="justify" vertical="center"/>
      <protection hidden="1"/>
    </xf>
    <xf numFmtId="0" fontId="0" fillId="6" borderId="119" xfId="0" applyFill="1" applyBorder="1" applyProtection="1">
      <protection hidden="1"/>
    </xf>
    <xf numFmtId="0" fontId="6" fillId="6" borderId="121" xfId="0" applyFont="1" applyFill="1" applyBorder="1" applyAlignment="1" applyProtection="1">
      <alignment vertical="center" wrapText="1"/>
      <protection hidden="1"/>
    </xf>
    <xf numFmtId="0" fontId="6" fillId="7" borderId="116" xfId="0" applyFont="1" applyFill="1" applyBorder="1" applyAlignment="1" applyProtection="1">
      <alignment horizontal="center" vertical="center" wrapText="1"/>
      <protection locked="0"/>
    </xf>
    <xf numFmtId="9" fontId="0" fillId="2" borderId="122" xfId="1" applyFont="1" applyFill="1" applyBorder="1" applyAlignment="1" applyProtection="1">
      <alignment horizontal="center" vertical="center" wrapText="1"/>
      <protection hidden="1"/>
    </xf>
    <xf numFmtId="0" fontId="2" fillId="4" borderId="53" xfId="0" applyFont="1" applyFill="1" applyBorder="1" applyAlignment="1" applyProtection="1">
      <alignment horizontal="center" vertical="center" wrapText="1"/>
      <protection hidden="1"/>
    </xf>
    <xf numFmtId="0" fontId="2" fillId="4" borderId="53" xfId="0" applyFont="1" applyFill="1" applyBorder="1" applyAlignment="1" applyProtection="1">
      <alignment vertical="center" wrapText="1"/>
      <protection hidden="1"/>
    </xf>
    <xf numFmtId="40" fontId="3" fillId="16" borderId="53" xfId="0" applyNumberFormat="1" applyFont="1" applyFill="1" applyBorder="1" applyAlignment="1" applyProtection="1">
      <alignment horizontal="right" vertical="center"/>
      <protection hidden="1"/>
    </xf>
    <xf numFmtId="40" fontId="3" fillId="16" borderId="53" xfId="0" applyNumberFormat="1" applyFont="1" applyFill="1" applyBorder="1" applyAlignment="1" applyProtection="1">
      <alignment vertical="center"/>
      <protection hidden="1"/>
    </xf>
    <xf numFmtId="40" fontId="5" fillId="5" borderId="53" xfId="0" applyNumberFormat="1" applyFont="1" applyFill="1" applyBorder="1" applyAlignment="1" applyProtection="1">
      <alignment horizontal="left" vertical="center" wrapText="1"/>
      <protection hidden="1"/>
    </xf>
    <xf numFmtId="9" fontId="4" fillId="5" borderId="106" xfId="1" applyFont="1" applyFill="1" applyBorder="1" applyAlignment="1" applyProtection="1">
      <alignment horizontal="center" vertical="center" wrapText="1"/>
      <protection hidden="1"/>
    </xf>
    <xf numFmtId="0" fontId="2" fillId="4" borderId="105" xfId="0" applyFont="1" applyFill="1" applyBorder="1" applyAlignment="1" applyProtection="1">
      <alignment vertical="center" wrapText="1"/>
      <protection hidden="1"/>
    </xf>
    <xf numFmtId="40" fontId="2" fillId="4" borderId="53" xfId="0" applyNumberFormat="1" applyFont="1" applyFill="1" applyBorder="1" applyAlignment="1" applyProtection="1">
      <alignment horizontal="right" vertical="center"/>
      <protection hidden="1"/>
    </xf>
    <xf numFmtId="40" fontId="2" fillId="4" borderId="53" xfId="0" applyNumberFormat="1" applyFont="1" applyFill="1" applyBorder="1" applyAlignment="1" applyProtection="1">
      <alignment vertical="center"/>
      <protection hidden="1"/>
    </xf>
    <xf numFmtId="9" fontId="0" fillId="3" borderId="53" xfId="1" applyFont="1" applyFill="1" applyBorder="1" applyAlignment="1" applyProtection="1">
      <alignment horizontal="center" vertical="center"/>
      <protection hidden="1"/>
    </xf>
    <xf numFmtId="9" fontId="0" fillId="3" borderId="106" xfId="1" applyFont="1" applyFill="1" applyBorder="1" applyAlignment="1" applyProtection="1">
      <alignment horizontal="center" vertical="center" wrapText="1"/>
      <protection hidden="1"/>
    </xf>
    <xf numFmtId="0" fontId="0" fillId="4" borderId="53" xfId="0" applyFill="1" applyBorder="1" applyAlignment="1" applyProtection="1">
      <alignment vertical="center" wrapText="1"/>
      <protection hidden="1"/>
    </xf>
    <xf numFmtId="40" fontId="0" fillId="4" borderId="53" xfId="0" applyNumberFormat="1" applyFill="1" applyBorder="1" applyAlignment="1" applyProtection="1">
      <alignment horizontal="right" vertical="center" wrapText="1"/>
      <protection hidden="1"/>
    </xf>
    <xf numFmtId="40" fontId="0" fillId="4" borderId="53" xfId="0" applyNumberFormat="1" applyFill="1" applyBorder="1" applyAlignment="1" applyProtection="1">
      <alignment vertical="center"/>
      <protection hidden="1"/>
    </xf>
    <xf numFmtId="9" fontId="0" fillId="4" borderId="106" xfId="1" applyFont="1" applyFill="1" applyBorder="1" applyAlignment="1" applyProtection="1">
      <alignment horizontal="center" vertical="center" wrapText="1"/>
      <protection hidden="1"/>
    </xf>
    <xf numFmtId="0" fontId="0" fillId="0" borderId="105" xfId="0" applyBorder="1" applyAlignment="1" applyProtection="1">
      <alignment vertical="center" wrapText="1"/>
      <protection locked="0"/>
    </xf>
    <xf numFmtId="40" fontId="0" fillId="16" borderId="53" xfId="0" applyNumberFormat="1" applyFill="1" applyBorder="1" applyAlignment="1" applyProtection="1">
      <alignment horizontal="right" vertical="center" wrapText="1"/>
      <protection hidden="1"/>
    </xf>
    <xf numFmtId="40" fontId="0" fillId="0" borderId="53" xfId="0" applyNumberFormat="1" applyBorder="1" applyAlignment="1" applyProtection="1">
      <alignment vertical="center"/>
      <protection locked="0"/>
    </xf>
    <xf numFmtId="9" fontId="0" fillId="2" borderId="106" xfId="1" applyFont="1" applyFill="1" applyBorder="1" applyAlignment="1" applyProtection="1">
      <alignment horizontal="center" vertical="center" wrapText="1"/>
      <protection hidden="1"/>
    </xf>
    <xf numFmtId="40" fontId="22" fillId="0" borderId="53" xfId="0" applyNumberFormat="1" applyFont="1" applyBorder="1" applyAlignment="1" applyProtection="1">
      <alignment horizontal="right" vertical="center" wrapText="1"/>
      <protection locked="0"/>
    </xf>
    <xf numFmtId="40" fontId="0" fillId="0" borderId="53" xfId="0" applyNumberFormat="1" applyBorder="1" applyAlignment="1" applyProtection="1">
      <alignment horizontal="right" vertical="center" wrapText="1"/>
      <protection locked="0"/>
    </xf>
    <xf numFmtId="0" fontId="2" fillId="4" borderId="123" xfId="0" applyFont="1" applyFill="1" applyBorder="1" applyAlignment="1" applyProtection="1">
      <alignment horizontal="center" vertical="center" wrapText="1"/>
      <protection hidden="1"/>
    </xf>
    <xf numFmtId="0" fontId="2" fillId="4" borderId="97" xfId="0" applyFont="1" applyFill="1" applyBorder="1" applyAlignment="1" applyProtection="1">
      <alignment vertical="center" wrapText="1"/>
      <protection hidden="1"/>
    </xf>
    <xf numFmtId="0" fontId="2" fillId="4" borderId="125" xfId="0" applyFont="1" applyFill="1" applyBorder="1" applyAlignment="1" applyProtection="1">
      <alignment horizontal="center" vertical="center" wrapText="1"/>
      <protection hidden="1"/>
    </xf>
    <xf numFmtId="0" fontId="2" fillId="4" borderId="0" xfId="0" applyFont="1" applyFill="1" applyAlignment="1" applyProtection="1">
      <alignment vertical="center" wrapText="1"/>
      <protection hidden="1"/>
    </xf>
    <xf numFmtId="0" fontId="2" fillId="4" borderId="127" xfId="0" applyFont="1" applyFill="1" applyBorder="1" applyAlignment="1" applyProtection="1">
      <alignment horizontal="center" vertical="center" wrapText="1"/>
      <protection hidden="1"/>
    </xf>
    <xf numFmtId="0" fontId="2" fillId="4" borderId="128" xfId="0" applyFont="1" applyFill="1" applyBorder="1" applyAlignment="1" applyProtection="1">
      <alignment vertical="center" wrapText="1"/>
      <protection hidden="1"/>
    </xf>
    <xf numFmtId="0" fontId="2" fillId="4" borderId="55" xfId="0" applyFont="1" applyFill="1" applyBorder="1" applyAlignment="1" applyProtection="1">
      <alignment horizontal="center" vertical="center" wrapText="1"/>
      <protection hidden="1"/>
    </xf>
    <xf numFmtId="0" fontId="2" fillId="4" borderId="130" xfId="0" applyFont="1" applyFill="1" applyBorder="1" applyAlignment="1" applyProtection="1">
      <alignment vertical="center" wrapText="1"/>
      <protection hidden="1"/>
    </xf>
    <xf numFmtId="0" fontId="2" fillId="4" borderId="57" xfId="0" applyFont="1" applyFill="1" applyBorder="1" applyAlignment="1" applyProtection="1">
      <alignment vertical="center" wrapText="1"/>
      <protection hidden="1"/>
    </xf>
    <xf numFmtId="0" fontId="2" fillId="17" borderId="133" xfId="0" applyFont="1" applyFill="1" applyBorder="1" applyAlignment="1" applyProtection="1">
      <alignment horizontal="center" vertical="center" wrapText="1"/>
      <protection hidden="1"/>
    </xf>
    <xf numFmtId="0" fontId="2" fillId="17" borderId="134" xfId="0" applyFont="1" applyFill="1" applyBorder="1" applyAlignment="1" applyProtection="1">
      <alignment horizontal="center" vertical="center" wrapText="1"/>
      <protection hidden="1"/>
    </xf>
    <xf numFmtId="0" fontId="2" fillId="17" borderId="114" xfId="0" applyFont="1" applyFill="1" applyBorder="1" applyAlignment="1" applyProtection="1">
      <alignment horizontal="center" vertical="center" wrapText="1"/>
      <protection hidden="1"/>
    </xf>
    <xf numFmtId="40" fontId="0" fillId="6" borderId="0" xfId="0" applyNumberFormat="1" applyFill="1" applyAlignment="1" applyProtection="1">
      <alignment horizontal="right" vertical="center" wrapText="1"/>
      <protection locked="0"/>
    </xf>
    <xf numFmtId="0" fontId="0" fillId="6" borderId="96" xfId="0" applyFill="1" applyBorder="1" applyAlignment="1" applyProtection="1">
      <alignment vertical="center" wrapText="1"/>
      <protection hidden="1"/>
    </xf>
    <xf numFmtId="0" fontId="0" fillId="6" borderId="97" xfId="0" applyFill="1" applyBorder="1" applyAlignment="1" applyProtection="1">
      <alignment horizontal="left" vertical="center" wrapText="1"/>
      <protection locked="0"/>
    </xf>
    <xf numFmtId="40" fontId="0" fillId="6" borderId="97" xfId="0" applyNumberFormat="1" applyFill="1" applyBorder="1" applyAlignment="1" applyProtection="1">
      <alignment vertical="center"/>
      <protection hidden="1"/>
    </xf>
    <xf numFmtId="40" fontId="0" fillId="6" borderId="97" xfId="0" applyNumberFormat="1" applyFill="1" applyBorder="1" applyAlignment="1" applyProtection="1">
      <alignment vertical="center"/>
      <protection locked="0"/>
    </xf>
    <xf numFmtId="9" fontId="0" fillId="2" borderId="98" xfId="1" applyFont="1" applyFill="1" applyBorder="1" applyAlignment="1" applyProtection="1">
      <alignment horizontal="center" vertical="center" wrapText="1"/>
      <protection hidden="1"/>
    </xf>
    <xf numFmtId="165" fontId="20" fillId="6" borderId="119" xfId="1" applyNumberFormat="1" applyFont="1" applyFill="1" applyBorder="1" applyAlignment="1" applyProtection="1">
      <alignment horizontal="center" vertical="center" wrapText="1"/>
      <protection hidden="1"/>
    </xf>
    <xf numFmtId="0" fontId="14" fillId="5" borderId="103" xfId="0" applyFont="1" applyFill="1" applyBorder="1" applyAlignment="1" applyProtection="1">
      <alignment horizontal="center" vertical="center" wrapText="1"/>
      <protection hidden="1"/>
    </xf>
    <xf numFmtId="0" fontId="14" fillId="5" borderId="104" xfId="0" applyFont="1" applyFill="1" applyBorder="1" applyAlignment="1" applyProtection="1">
      <alignment horizontal="center" vertical="center" wrapText="1"/>
      <protection hidden="1"/>
    </xf>
    <xf numFmtId="165" fontId="20" fillId="6" borderId="108" xfId="1" applyNumberFormat="1" applyFont="1" applyFill="1" applyBorder="1" applyAlignment="1" applyProtection="1">
      <alignment horizontal="center" vertical="center" wrapText="1"/>
      <protection hidden="1"/>
    </xf>
    <xf numFmtId="165" fontId="20" fillId="6" borderId="109" xfId="1" applyNumberFormat="1" applyFont="1" applyFill="1" applyBorder="1" applyAlignment="1" applyProtection="1">
      <alignment horizontal="center" vertical="center" wrapText="1"/>
      <protection hidden="1"/>
    </xf>
    <xf numFmtId="0" fontId="23" fillId="6" borderId="104" xfId="0" applyFont="1" applyFill="1" applyBorder="1" applyAlignment="1" applyProtection="1">
      <alignment horizontal="center" vertical="center" wrapText="1"/>
      <protection hidden="1"/>
    </xf>
    <xf numFmtId="0" fontId="57" fillId="4" borderId="53" xfId="0" applyFont="1" applyFill="1" applyBorder="1" applyAlignment="1" applyProtection="1">
      <alignment horizontal="center" vertical="center" wrapText="1"/>
      <protection hidden="1"/>
    </xf>
    <xf numFmtId="0" fontId="58" fillId="16" borderId="53" xfId="0" applyFont="1" applyFill="1" applyBorder="1" applyAlignment="1" applyProtection="1">
      <alignment vertical="center" wrapText="1"/>
      <protection hidden="1"/>
    </xf>
    <xf numFmtId="0" fontId="58" fillId="16" borderId="53" xfId="0" applyFont="1" applyFill="1" applyBorder="1" applyAlignment="1" applyProtection="1">
      <alignment vertical="center" wrapText="1"/>
      <protection locked="0"/>
    </xf>
    <xf numFmtId="0" fontId="23" fillId="6" borderId="103" xfId="0" applyFont="1" applyFill="1" applyBorder="1" applyAlignment="1" applyProtection="1">
      <alignment horizontal="center" vertical="center" wrapText="1"/>
      <protection hidden="1"/>
    </xf>
    <xf numFmtId="166" fontId="0" fillId="0" borderId="0" xfId="0" applyNumberFormat="1"/>
    <xf numFmtId="0" fontId="0" fillId="0" borderId="141" xfId="0" applyBorder="1" applyAlignment="1">
      <alignment horizontal="left"/>
    </xf>
    <xf numFmtId="0" fontId="0" fillId="0" borderId="142" xfId="0" applyBorder="1" applyAlignment="1">
      <alignment horizontal="left"/>
    </xf>
    <xf numFmtId="0" fontId="0" fillId="0" borderId="143" xfId="0" applyBorder="1" applyAlignment="1">
      <alignment horizontal="left"/>
    </xf>
    <xf numFmtId="0" fontId="3" fillId="16" borderId="55" xfId="0" applyFont="1" applyFill="1" applyBorder="1" applyAlignment="1" applyProtection="1">
      <alignment horizontal="center" vertical="center" wrapText="1"/>
      <protection hidden="1"/>
    </xf>
    <xf numFmtId="0" fontId="0" fillId="4" borderId="55" xfId="0" applyFill="1" applyBorder="1" applyAlignment="1" applyProtection="1">
      <alignment vertical="center" wrapText="1"/>
      <protection hidden="1"/>
    </xf>
    <xf numFmtId="40" fontId="0" fillId="0" borderId="55" xfId="0" applyNumberFormat="1" applyBorder="1" applyAlignment="1" applyProtection="1">
      <alignment vertical="center" wrapText="1"/>
      <protection locked="0"/>
    </xf>
    <xf numFmtId="0" fontId="2" fillId="16" borderId="124" xfId="0" applyFont="1" applyFill="1" applyBorder="1" applyAlignment="1" applyProtection="1">
      <alignment horizontal="center" vertical="center" wrapText="1"/>
      <protection hidden="1"/>
    </xf>
    <xf numFmtId="0" fontId="2" fillId="16" borderId="126" xfId="0" applyFont="1" applyFill="1" applyBorder="1" applyAlignment="1" applyProtection="1">
      <alignment horizontal="center" vertical="center" wrapText="1"/>
      <protection hidden="1"/>
    </xf>
    <xf numFmtId="0" fontId="2" fillId="16" borderId="129" xfId="0" applyFont="1" applyFill="1" applyBorder="1" applyAlignment="1" applyProtection="1">
      <alignment horizontal="center" vertical="center" wrapText="1"/>
      <protection hidden="1"/>
    </xf>
    <xf numFmtId="0" fontId="2" fillId="16" borderId="57" xfId="0" applyFont="1" applyFill="1" applyBorder="1" applyAlignment="1" applyProtection="1">
      <alignment horizontal="center" vertical="center" wrapText="1"/>
      <protection hidden="1"/>
    </xf>
    <xf numFmtId="40" fontId="3" fillId="16" borderId="57" xfId="0" applyNumberFormat="1" applyFont="1" applyFill="1" applyBorder="1" applyAlignment="1" applyProtection="1">
      <alignment vertical="center"/>
      <protection hidden="1"/>
    </xf>
    <xf numFmtId="40" fontId="2" fillId="4" borderId="57" xfId="0" applyNumberFormat="1" applyFont="1" applyFill="1" applyBorder="1" applyAlignment="1" applyProtection="1">
      <alignment vertical="center"/>
      <protection hidden="1"/>
    </xf>
    <xf numFmtId="40" fontId="0" fillId="4" borderId="57" xfId="0" applyNumberFormat="1" applyFill="1" applyBorder="1" applyAlignment="1" applyProtection="1">
      <alignment vertical="center"/>
      <protection hidden="1"/>
    </xf>
    <xf numFmtId="0" fontId="2" fillId="4" borderId="144" xfId="0" applyFont="1" applyFill="1" applyBorder="1" applyAlignment="1" applyProtection="1">
      <alignment horizontal="center" vertical="center" wrapText="1"/>
      <protection hidden="1"/>
    </xf>
    <xf numFmtId="0" fontId="2" fillId="4" borderId="145" xfId="0" applyFont="1" applyFill="1" applyBorder="1" applyAlignment="1" applyProtection="1">
      <alignment horizontal="center" vertical="center" wrapText="1"/>
      <protection hidden="1"/>
    </xf>
    <xf numFmtId="0" fontId="2" fillId="4" borderId="146" xfId="0" applyFont="1" applyFill="1" applyBorder="1" applyAlignment="1" applyProtection="1">
      <alignment horizontal="center" vertical="center" wrapText="1"/>
      <protection hidden="1"/>
    </xf>
    <xf numFmtId="0" fontId="2" fillId="4" borderId="147" xfId="0" applyFont="1" applyFill="1" applyBorder="1" applyAlignment="1" applyProtection="1">
      <alignment horizontal="center" vertical="center" wrapText="1"/>
      <protection hidden="1"/>
    </xf>
    <xf numFmtId="0" fontId="2" fillId="4" borderId="148" xfId="0" applyFont="1" applyFill="1" applyBorder="1" applyAlignment="1" applyProtection="1">
      <alignment horizontal="center" vertical="center" wrapText="1"/>
      <protection hidden="1"/>
    </xf>
    <xf numFmtId="40" fontId="3" fillId="16" borderId="147" xfId="0" applyNumberFormat="1" applyFont="1" applyFill="1" applyBorder="1" applyAlignment="1" applyProtection="1">
      <alignment horizontal="right" vertical="center"/>
      <protection hidden="1"/>
    </xf>
    <xf numFmtId="40" fontId="3" fillId="16" borderId="148" xfId="0" applyNumberFormat="1" applyFont="1" applyFill="1" applyBorder="1" applyAlignment="1" applyProtection="1">
      <alignment horizontal="right" vertical="center"/>
      <protection hidden="1"/>
    </xf>
    <xf numFmtId="40" fontId="2" fillId="4" borderId="147" xfId="0" applyNumberFormat="1" applyFont="1" applyFill="1" applyBorder="1" applyAlignment="1" applyProtection="1">
      <alignment horizontal="right" vertical="center"/>
      <protection hidden="1"/>
    </xf>
    <xf numFmtId="40" fontId="2" fillId="4" borderId="148" xfId="0" applyNumberFormat="1" applyFont="1" applyFill="1" applyBorder="1" applyAlignment="1" applyProtection="1">
      <alignment horizontal="right" vertical="center"/>
      <protection hidden="1"/>
    </xf>
    <xf numFmtId="40" fontId="0" fillId="4" borderId="147" xfId="0" applyNumberFormat="1" applyFill="1" applyBorder="1" applyAlignment="1" applyProtection="1">
      <alignment horizontal="right" vertical="center" wrapText="1"/>
      <protection hidden="1"/>
    </xf>
    <xf numFmtId="40" fontId="0" fillId="4" borderId="148" xfId="0" applyNumberFormat="1" applyFill="1" applyBorder="1" applyAlignment="1" applyProtection="1">
      <alignment horizontal="right" vertical="center" wrapText="1"/>
      <protection hidden="1"/>
    </xf>
    <xf numFmtId="40" fontId="0" fillId="16" borderId="148" xfId="0" applyNumberFormat="1" applyFill="1" applyBorder="1" applyAlignment="1" applyProtection="1">
      <alignment horizontal="right" vertical="center" wrapText="1"/>
      <protection hidden="1"/>
    </xf>
    <xf numFmtId="40" fontId="0" fillId="16" borderId="147" xfId="0" applyNumberFormat="1" applyFill="1" applyBorder="1" applyAlignment="1" applyProtection="1">
      <alignment horizontal="right" vertical="center" wrapText="1"/>
      <protection hidden="1"/>
    </xf>
    <xf numFmtId="40" fontId="22" fillId="0" borderId="147" xfId="0" applyNumberFormat="1" applyFont="1" applyBorder="1" applyAlignment="1" applyProtection="1">
      <alignment horizontal="right" vertical="center" wrapText="1"/>
      <protection locked="0"/>
    </xf>
    <xf numFmtId="40" fontId="0" fillId="0" borderId="147" xfId="0" applyNumberFormat="1" applyBorder="1" applyAlignment="1" applyProtection="1">
      <alignment horizontal="right" vertical="center" wrapText="1"/>
      <protection locked="0"/>
    </xf>
    <xf numFmtId="40" fontId="0" fillId="0" borderId="0" xfId="0" applyNumberFormat="1"/>
    <xf numFmtId="0" fontId="0" fillId="0" borderId="53" xfId="0" applyBorder="1" applyAlignment="1" applyProtection="1">
      <alignment vertical="center" wrapText="1"/>
      <protection locked="0"/>
    </xf>
    <xf numFmtId="0" fontId="24" fillId="5" borderId="53" xfId="0" applyFont="1" applyFill="1" applyBorder="1" applyAlignment="1">
      <alignment horizontal="center" vertical="center"/>
    </xf>
    <xf numFmtId="0" fontId="19" fillId="5" borderId="53" xfId="0" applyFont="1" applyFill="1" applyBorder="1" applyAlignment="1" applyProtection="1">
      <alignment horizontal="center" vertical="center" wrapText="1"/>
      <protection hidden="1"/>
    </xf>
    <xf numFmtId="0" fontId="19" fillId="5" borderId="106" xfId="0" applyFont="1" applyFill="1" applyBorder="1" applyAlignment="1" applyProtection="1">
      <alignment horizontal="center" vertical="center" wrapText="1"/>
      <protection hidden="1"/>
    </xf>
    <xf numFmtId="0" fontId="0" fillId="4" borderId="105" xfId="0" applyFill="1" applyBorder="1" applyAlignment="1" applyProtection="1">
      <alignment horizontal="center" vertical="center"/>
      <protection hidden="1"/>
    </xf>
    <xf numFmtId="0" fontId="27" fillId="11" borderId="53" xfId="0" applyFont="1" applyFill="1" applyBorder="1" applyAlignment="1" applyProtection="1">
      <alignment horizontal="center" vertical="center"/>
      <protection hidden="1"/>
    </xf>
    <xf numFmtId="0" fontId="0" fillId="11" borderId="106" xfId="0" applyFill="1" applyBorder="1" applyAlignment="1" applyProtection="1">
      <alignment horizontal="center" vertical="center" wrapText="1"/>
      <protection hidden="1"/>
    </xf>
    <xf numFmtId="0" fontId="0" fillId="4" borderId="107" xfId="0" applyFill="1" applyBorder="1" applyAlignment="1" applyProtection="1">
      <alignment horizontal="center" vertical="center"/>
      <protection hidden="1"/>
    </xf>
    <xf numFmtId="0" fontId="0" fillId="0" borderId="108" xfId="0" applyBorder="1" applyAlignment="1" applyProtection="1">
      <alignment vertical="center" wrapText="1"/>
      <protection locked="0"/>
    </xf>
    <xf numFmtId="0" fontId="27" fillId="11" borderId="108" xfId="0" applyFont="1" applyFill="1" applyBorder="1" applyAlignment="1" applyProtection="1">
      <alignment horizontal="center" vertical="center"/>
      <protection hidden="1"/>
    </xf>
    <xf numFmtId="0" fontId="0" fillId="11" borderId="109" xfId="0" applyFill="1" applyBorder="1" applyAlignment="1" applyProtection="1">
      <alignment horizontal="center" vertical="center" wrapText="1"/>
      <protection hidden="1"/>
    </xf>
    <xf numFmtId="0" fontId="11" fillId="5" borderId="1" xfId="0" applyFont="1" applyFill="1" applyBorder="1" applyAlignment="1" applyProtection="1">
      <alignment vertical="center" wrapText="1"/>
      <protection hidden="1"/>
    </xf>
    <xf numFmtId="0" fontId="24" fillId="5" borderId="2" xfId="0" applyFont="1" applyFill="1" applyBorder="1" applyAlignment="1" applyProtection="1">
      <alignment horizontal="center" vertical="center"/>
      <protection hidden="1"/>
    </xf>
    <xf numFmtId="0" fontId="19" fillId="5" borderId="0" xfId="0" applyFont="1" applyFill="1" applyAlignment="1" applyProtection="1">
      <alignment vertical="center" wrapText="1"/>
      <protection hidden="1"/>
    </xf>
    <xf numFmtId="40" fontId="14" fillId="5" borderId="13" xfId="0" applyNumberFormat="1" applyFont="1" applyFill="1" applyBorder="1" applyAlignment="1" applyProtection="1">
      <alignment vertical="center"/>
      <protection hidden="1"/>
    </xf>
    <xf numFmtId="40" fontId="19" fillId="5" borderId="13" xfId="0" applyNumberFormat="1" applyFont="1" applyFill="1" applyBorder="1" applyAlignment="1" applyProtection="1">
      <alignment vertical="center"/>
      <protection hidden="1"/>
    </xf>
    <xf numFmtId="0" fontId="22" fillId="5" borderId="119" xfId="0" applyFont="1" applyFill="1" applyBorder="1" applyProtection="1">
      <protection hidden="1"/>
    </xf>
    <xf numFmtId="0" fontId="19" fillId="5" borderId="118" xfId="0" applyFont="1" applyFill="1" applyBorder="1" applyAlignment="1" applyProtection="1">
      <alignment vertical="center" wrapText="1"/>
      <protection hidden="1"/>
    </xf>
    <xf numFmtId="0" fontId="19" fillId="6" borderId="118" xfId="0" applyFont="1" applyFill="1" applyBorder="1" applyAlignment="1" applyProtection="1">
      <alignment vertical="center" wrapText="1"/>
      <protection hidden="1"/>
    </xf>
    <xf numFmtId="0" fontId="19" fillId="6" borderId="0" xfId="0" applyFont="1" applyFill="1" applyAlignment="1" applyProtection="1">
      <alignment vertical="center" wrapText="1"/>
      <protection hidden="1"/>
    </xf>
    <xf numFmtId="0" fontId="22" fillId="6" borderId="119" xfId="0" applyFont="1" applyFill="1" applyBorder="1" applyProtection="1">
      <protection hidden="1"/>
    </xf>
    <xf numFmtId="0" fontId="19" fillId="6" borderId="118" xfId="0" applyFont="1" applyFill="1" applyBorder="1" applyAlignment="1" applyProtection="1">
      <alignment vertical="center"/>
      <protection hidden="1"/>
    </xf>
    <xf numFmtId="0" fontId="11" fillId="6" borderId="0" xfId="0" applyFont="1" applyFill="1" applyProtection="1">
      <protection hidden="1"/>
    </xf>
    <xf numFmtId="0" fontId="2" fillId="2" borderId="149" xfId="0" applyFont="1" applyFill="1" applyBorder="1" applyAlignment="1" applyProtection="1">
      <alignment horizontal="center" vertical="center" wrapText="1"/>
      <protection hidden="1"/>
    </xf>
    <xf numFmtId="0" fontId="14" fillId="5" borderId="149" xfId="0" applyFont="1" applyFill="1" applyBorder="1" applyAlignment="1" applyProtection="1">
      <alignment vertical="center" wrapText="1"/>
      <protection hidden="1"/>
    </xf>
    <xf numFmtId="0" fontId="40" fillId="2" borderId="151" xfId="0" applyFont="1" applyFill="1" applyBorder="1" applyAlignment="1" applyProtection="1">
      <alignment vertical="center" wrapText="1"/>
      <protection hidden="1"/>
    </xf>
    <xf numFmtId="166" fontId="0" fillId="4" borderId="119" xfId="0" applyNumberFormat="1" applyFill="1" applyBorder="1" applyAlignment="1" applyProtection="1">
      <alignment horizontal="center" vertical="center"/>
      <protection hidden="1"/>
    </xf>
    <xf numFmtId="0" fontId="22" fillId="2" borderId="152" xfId="0" applyFont="1" applyFill="1" applyBorder="1" applyAlignment="1" applyProtection="1">
      <alignment vertical="center" wrapText="1"/>
      <protection hidden="1"/>
    </xf>
    <xf numFmtId="0" fontId="22" fillId="2" borderId="153" xfId="0" applyFont="1" applyFill="1" applyBorder="1" applyAlignment="1" applyProtection="1">
      <alignment vertical="center" wrapText="1"/>
      <protection hidden="1"/>
    </xf>
    <xf numFmtId="0" fontId="22" fillId="2" borderId="154" xfId="0" applyFont="1" applyFill="1" applyBorder="1" applyAlignment="1" applyProtection="1">
      <alignment vertical="center" wrapText="1"/>
      <protection hidden="1"/>
    </xf>
    <xf numFmtId="0" fontId="22" fillId="2" borderId="155" xfId="0" applyFont="1" applyFill="1" applyBorder="1" applyAlignment="1" applyProtection="1">
      <alignment vertical="center" wrapText="1"/>
      <protection hidden="1"/>
    </xf>
    <xf numFmtId="0" fontId="22" fillId="2" borderId="118" xfId="0" applyFont="1" applyFill="1" applyBorder="1" applyAlignment="1" applyProtection="1">
      <alignment vertical="center" wrapText="1"/>
      <protection hidden="1"/>
    </xf>
    <xf numFmtId="0" fontId="0" fillId="5" borderId="99" xfId="0" applyFill="1" applyBorder="1" applyProtection="1">
      <protection hidden="1"/>
    </xf>
    <xf numFmtId="0" fontId="0" fillId="5" borderId="100" xfId="0" applyFill="1" applyBorder="1" applyProtection="1">
      <protection hidden="1"/>
    </xf>
    <xf numFmtId="9" fontId="0" fillId="0" borderId="0" xfId="1" applyFont="1"/>
    <xf numFmtId="165" fontId="0" fillId="0" borderId="0" xfId="1" applyNumberFormat="1" applyFont="1"/>
    <xf numFmtId="40" fontId="0" fillId="0" borderId="0" xfId="0" applyNumberFormat="1" applyAlignment="1" applyProtection="1">
      <alignment vertical="center"/>
      <protection hidden="1"/>
    </xf>
    <xf numFmtId="40" fontId="0" fillId="0" borderId="0" xfId="0" applyNumberFormat="1" applyProtection="1">
      <protection hidden="1"/>
    </xf>
    <xf numFmtId="167" fontId="0" fillId="0" borderId="0" xfId="0" applyNumberFormat="1"/>
    <xf numFmtId="166" fontId="0" fillId="4" borderId="101" xfId="0" applyNumberFormat="1" applyFill="1" applyBorder="1" applyAlignment="1" applyProtection="1">
      <alignment horizontal="center" vertical="center"/>
      <protection hidden="1"/>
    </xf>
    <xf numFmtId="0" fontId="30" fillId="5" borderId="118" xfId="0" applyFont="1" applyFill="1" applyBorder="1" applyAlignment="1" applyProtection="1">
      <alignment vertical="center" wrapText="1"/>
      <protection hidden="1"/>
    </xf>
    <xf numFmtId="0" fontId="30" fillId="5" borderId="149" xfId="0" applyFont="1" applyFill="1" applyBorder="1" applyAlignment="1" applyProtection="1">
      <alignment vertical="center" wrapText="1"/>
      <protection hidden="1"/>
    </xf>
    <xf numFmtId="0" fontId="30" fillId="5" borderId="150" xfId="0" applyFont="1" applyFill="1" applyBorder="1" applyAlignment="1" applyProtection="1">
      <alignment vertical="center" wrapText="1"/>
      <protection hidden="1"/>
    </xf>
    <xf numFmtId="40" fontId="49" fillId="4" borderId="53" xfId="0" applyNumberFormat="1" applyFont="1" applyFill="1" applyBorder="1" applyAlignment="1" applyProtection="1">
      <alignment horizontal="center" vertical="center" wrapText="1"/>
      <protection hidden="1"/>
    </xf>
    <xf numFmtId="0" fontId="0" fillId="2" borderId="55" xfId="0" applyFill="1" applyBorder="1" applyAlignment="1" applyProtection="1">
      <alignment horizontal="center" vertical="center" wrapText="1"/>
      <protection hidden="1"/>
    </xf>
    <xf numFmtId="40" fontId="44" fillId="2" borderId="55" xfId="0" applyNumberFormat="1" applyFont="1" applyFill="1" applyBorder="1" applyAlignment="1" applyProtection="1">
      <alignment horizontal="right" vertical="center" wrapText="1"/>
      <protection hidden="1"/>
    </xf>
    <xf numFmtId="40" fontId="44" fillId="2" borderId="156" xfId="0" applyNumberFormat="1" applyFont="1" applyFill="1" applyBorder="1" applyAlignment="1" applyProtection="1">
      <alignment horizontal="right" vertical="center" wrapText="1"/>
      <protection hidden="1"/>
    </xf>
    <xf numFmtId="40" fontId="2" fillId="2" borderId="62" xfId="0" applyNumberFormat="1" applyFont="1" applyFill="1" applyBorder="1" applyProtection="1">
      <protection hidden="1"/>
    </xf>
    <xf numFmtId="40" fontId="2" fillId="2" borderId="55" xfId="0" applyNumberFormat="1" applyFont="1" applyFill="1" applyBorder="1" applyProtection="1">
      <protection hidden="1"/>
    </xf>
    <xf numFmtId="40" fontId="2" fillId="2" borderId="63" xfId="0" applyNumberFormat="1" applyFont="1" applyFill="1" applyBorder="1" applyProtection="1">
      <protection hidden="1"/>
    </xf>
    <xf numFmtId="40" fontId="4" fillId="2" borderId="157" xfId="0" applyNumberFormat="1" applyFont="1" applyFill="1" applyBorder="1" applyAlignment="1" applyProtection="1">
      <alignment horizontal="right" vertical="center" wrapText="1"/>
      <protection hidden="1"/>
    </xf>
    <xf numFmtId="40" fontId="43" fillId="2" borderId="55" xfId="0" applyNumberFormat="1" applyFont="1" applyFill="1" applyBorder="1" applyAlignment="1" applyProtection="1">
      <alignment horizontal="right" vertical="center" wrapText="1"/>
      <protection hidden="1"/>
    </xf>
    <xf numFmtId="0" fontId="0" fillId="14" borderId="110" xfId="0" applyFill="1" applyBorder="1" applyAlignment="1" applyProtection="1">
      <alignment vertical="center" wrapText="1"/>
      <protection hidden="1"/>
    </xf>
    <xf numFmtId="40" fontId="0" fillId="0" borderId="54" xfId="0" applyNumberFormat="1" applyBorder="1" applyAlignment="1" applyProtection="1">
      <alignment vertical="center"/>
      <protection locked="0"/>
    </xf>
    <xf numFmtId="40" fontId="0" fillId="4" borderId="54" xfId="0" applyNumberFormat="1" applyFill="1" applyBorder="1" applyAlignment="1" applyProtection="1">
      <alignment vertical="center"/>
      <protection hidden="1"/>
    </xf>
    <xf numFmtId="9" fontId="0" fillId="2" borderId="111" xfId="1" applyFont="1" applyFill="1" applyBorder="1" applyAlignment="1" applyProtection="1">
      <alignment horizontal="center" vertical="center" wrapText="1"/>
      <protection hidden="1"/>
    </xf>
    <xf numFmtId="40" fontId="0" fillId="4" borderId="116" xfId="0" applyNumberFormat="1" applyFill="1" applyBorder="1" applyAlignment="1" applyProtection="1">
      <alignment vertical="center"/>
      <protection hidden="1"/>
    </xf>
    <xf numFmtId="40" fontId="2" fillId="4" borderId="116" xfId="0" applyNumberFormat="1" applyFont="1" applyFill="1" applyBorder="1" applyAlignment="1" applyProtection="1">
      <alignment vertical="center"/>
      <protection hidden="1"/>
    </xf>
    <xf numFmtId="9" fontId="0" fillId="3" borderId="116" xfId="1" applyFont="1" applyFill="1" applyBorder="1" applyAlignment="1" applyProtection="1">
      <alignment horizontal="center" vertical="center"/>
      <protection hidden="1"/>
    </xf>
    <xf numFmtId="9" fontId="0" fillId="3" borderId="117" xfId="1" applyFont="1" applyFill="1" applyBorder="1" applyAlignment="1" applyProtection="1">
      <alignment horizontal="center" vertical="center" wrapText="1"/>
      <protection hidden="1"/>
    </xf>
    <xf numFmtId="0" fontId="41" fillId="5" borderId="60" xfId="0" applyFont="1" applyFill="1" applyBorder="1" applyAlignment="1" applyProtection="1">
      <alignment vertical="center"/>
      <protection hidden="1"/>
    </xf>
    <xf numFmtId="0" fontId="24" fillId="5" borderId="72" xfId="0" applyFont="1" applyFill="1" applyBorder="1" applyAlignment="1" applyProtection="1">
      <alignment vertical="center" wrapText="1"/>
      <protection hidden="1"/>
    </xf>
    <xf numFmtId="0" fontId="24" fillId="5" borderId="73" xfId="0" applyFont="1" applyFill="1" applyBorder="1" applyAlignment="1" applyProtection="1">
      <alignment vertical="center" wrapText="1"/>
      <protection hidden="1"/>
    </xf>
    <xf numFmtId="0" fontId="41" fillId="5" borderId="61" xfId="0" applyFont="1" applyFill="1" applyBorder="1" applyAlignment="1" applyProtection="1">
      <alignment vertical="center"/>
      <protection hidden="1"/>
    </xf>
    <xf numFmtId="0" fontId="24" fillId="5" borderId="0" xfId="0" applyFont="1" applyFill="1" applyAlignment="1" applyProtection="1">
      <alignment vertical="center" wrapText="1"/>
      <protection hidden="1"/>
    </xf>
    <xf numFmtId="0" fontId="24" fillId="5" borderId="76" xfId="0" applyFont="1" applyFill="1" applyBorder="1" applyAlignment="1" applyProtection="1">
      <alignment vertical="center" wrapText="1"/>
      <protection hidden="1"/>
    </xf>
    <xf numFmtId="0" fontId="14" fillId="5" borderId="61" xfId="0" applyFont="1" applyFill="1" applyBorder="1" applyAlignment="1" applyProtection="1">
      <alignment vertical="center"/>
      <protection hidden="1"/>
    </xf>
    <xf numFmtId="0" fontId="11" fillId="5" borderId="0" xfId="0" applyFont="1" applyFill="1" applyProtection="1">
      <protection hidden="1"/>
    </xf>
    <xf numFmtId="0" fontId="11" fillId="5" borderId="0" xfId="0" applyFont="1" applyFill="1" applyAlignment="1" applyProtection="1">
      <alignment vertical="center"/>
      <protection hidden="1"/>
    </xf>
    <xf numFmtId="40" fontId="14" fillId="5" borderId="159" xfId="1" applyNumberFormat="1" applyFont="1" applyFill="1" applyBorder="1" applyAlignment="1" applyProtection="1">
      <alignment vertical="center"/>
      <protection hidden="1"/>
    </xf>
    <xf numFmtId="40" fontId="14" fillId="5" borderId="160" xfId="1" applyNumberFormat="1" applyFont="1" applyFill="1" applyBorder="1" applyAlignment="1" applyProtection="1">
      <alignment vertical="center"/>
      <protection hidden="1"/>
    </xf>
    <xf numFmtId="0" fontId="11" fillId="5" borderId="76" xfId="0" applyFont="1" applyFill="1" applyBorder="1" applyProtection="1">
      <protection hidden="1"/>
    </xf>
    <xf numFmtId="0" fontId="41" fillId="5" borderId="33" xfId="0" applyFont="1" applyFill="1" applyBorder="1" applyProtection="1">
      <protection hidden="1"/>
    </xf>
    <xf numFmtId="0" fontId="41" fillId="5" borderId="0" xfId="0" applyFont="1" applyFill="1" applyProtection="1">
      <protection hidden="1"/>
    </xf>
    <xf numFmtId="0" fontId="41" fillId="5" borderId="34" xfId="0" applyFont="1" applyFill="1" applyBorder="1" applyProtection="1">
      <protection hidden="1"/>
    </xf>
    <xf numFmtId="0" fontId="41" fillId="5" borderId="33" xfId="0" applyFont="1" applyFill="1" applyBorder="1"/>
    <xf numFmtId="0" fontId="41" fillId="5" borderId="0" xfId="0" applyFont="1" applyFill="1"/>
    <xf numFmtId="0" fontId="41" fillId="5" borderId="34" xfId="0" applyFont="1" applyFill="1" applyBorder="1"/>
    <xf numFmtId="40" fontId="0" fillId="4" borderId="55" xfId="0" applyNumberFormat="1" applyFill="1" applyBorder="1" applyAlignment="1" applyProtection="1">
      <alignment horizontal="right" vertical="center" wrapText="1"/>
      <protection hidden="1"/>
    </xf>
    <xf numFmtId="40" fontId="0" fillId="16" borderId="55" xfId="0" applyNumberFormat="1" applyFill="1" applyBorder="1" applyAlignment="1" applyProtection="1">
      <alignment horizontal="right" vertical="center" wrapText="1"/>
      <protection hidden="1"/>
    </xf>
    <xf numFmtId="40" fontId="22" fillId="0" borderId="55" xfId="0" applyNumberFormat="1" applyFont="1" applyBorder="1" applyAlignment="1" applyProtection="1">
      <alignment horizontal="right" vertical="center" wrapText="1"/>
      <protection locked="0"/>
    </xf>
    <xf numFmtId="40" fontId="0" fillId="0" borderId="55" xfId="0" applyNumberFormat="1" applyBorder="1" applyAlignment="1" applyProtection="1">
      <alignment horizontal="right" vertical="center" wrapText="1"/>
      <protection locked="0"/>
    </xf>
    <xf numFmtId="0" fontId="14" fillId="5" borderId="164" xfId="0" applyFont="1" applyFill="1" applyBorder="1" applyAlignment="1" applyProtection="1">
      <alignment horizontal="center" vertical="center" wrapText="1"/>
      <protection hidden="1"/>
    </xf>
    <xf numFmtId="40" fontId="0" fillId="16" borderId="165" xfId="0" applyNumberFormat="1" applyFill="1" applyBorder="1" applyAlignment="1" applyProtection="1">
      <alignment horizontal="right" vertical="center" wrapText="1"/>
      <protection hidden="1"/>
    </xf>
    <xf numFmtId="0" fontId="44" fillId="2" borderId="53" xfId="0" applyFont="1" applyFill="1" applyBorder="1" applyAlignment="1" applyProtection="1">
      <alignment horizontal="left" vertical="center" wrapText="1"/>
      <protection hidden="1"/>
    </xf>
    <xf numFmtId="0" fontId="0" fillId="0" borderId="166" xfId="0" applyBorder="1" applyAlignment="1">
      <alignment horizontal="left"/>
    </xf>
    <xf numFmtId="40" fontId="0" fillId="0" borderId="0" xfId="0" applyNumberFormat="1" applyAlignment="1">
      <alignment vertical="center"/>
    </xf>
    <xf numFmtId="0" fontId="0" fillId="4" borderId="32" xfId="0" applyFill="1" applyBorder="1" applyAlignment="1" applyProtection="1">
      <alignment horizontal="center" vertical="center"/>
      <protection hidden="1"/>
    </xf>
    <xf numFmtId="9" fontId="15" fillId="0" borderId="43" xfId="0" applyNumberFormat="1" applyFont="1" applyBorder="1" applyAlignment="1" applyProtection="1">
      <alignment horizontal="center" vertical="center" wrapText="1"/>
      <protection hidden="1"/>
    </xf>
    <xf numFmtId="9" fontId="15" fillId="0" borderId="168" xfId="0" applyNumberFormat="1" applyFont="1" applyBorder="1" applyAlignment="1" applyProtection="1">
      <alignment horizontal="center" vertical="center" wrapText="1"/>
      <protection hidden="1"/>
    </xf>
    <xf numFmtId="9" fontId="15" fillId="0" borderId="0" xfId="0" applyNumberFormat="1" applyFont="1" applyAlignment="1" applyProtection="1">
      <alignment horizontal="center" vertical="center" wrapText="1"/>
      <protection hidden="1"/>
    </xf>
    <xf numFmtId="9" fontId="15" fillId="0" borderId="169" xfId="0" applyNumberFormat="1" applyFont="1" applyBorder="1" applyAlignment="1" applyProtection="1">
      <alignment horizontal="center" vertical="center" wrapText="1"/>
      <protection hidden="1"/>
    </xf>
    <xf numFmtId="0" fontId="18" fillId="9" borderId="170" xfId="0" applyFont="1" applyFill="1" applyBorder="1" applyAlignment="1" applyProtection="1">
      <alignment horizontal="center" vertical="center" wrapText="1"/>
      <protection hidden="1"/>
    </xf>
    <xf numFmtId="40" fontId="65" fillId="6" borderId="13" xfId="0" applyNumberFormat="1" applyFont="1" applyFill="1" applyBorder="1" applyAlignment="1" applyProtection="1">
      <alignment vertical="center"/>
      <protection hidden="1"/>
    </xf>
    <xf numFmtId="9" fontId="15" fillId="0" borderId="37" xfId="0" applyNumberFormat="1" applyFont="1" applyBorder="1" applyAlignment="1" applyProtection="1">
      <alignment horizontal="center" vertical="center" wrapText="1"/>
      <protection hidden="1"/>
    </xf>
    <xf numFmtId="9" fontId="0" fillId="0" borderId="0" xfId="0" applyNumberFormat="1"/>
    <xf numFmtId="0" fontId="6" fillId="15" borderId="104" xfId="0" applyFont="1" applyFill="1" applyBorder="1" applyAlignment="1" applyProtection="1">
      <alignment horizontal="center" vertical="center"/>
      <protection locked="0"/>
    </xf>
    <xf numFmtId="40" fontId="0" fillId="4" borderId="165" xfId="0" applyNumberFormat="1" applyFill="1" applyBorder="1" applyAlignment="1" applyProtection="1">
      <alignment horizontal="right" vertical="center" wrapText="1"/>
      <protection hidden="1"/>
    </xf>
    <xf numFmtId="40" fontId="2" fillId="4" borderId="165" xfId="0" applyNumberFormat="1" applyFont="1" applyFill="1" applyBorder="1" applyAlignment="1" applyProtection="1">
      <alignment horizontal="right" vertical="center"/>
      <protection hidden="1"/>
    </xf>
    <xf numFmtId="40" fontId="22" fillId="0" borderId="165" xfId="0" applyNumberFormat="1" applyFont="1" applyBorder="1" applyAlignment="1" applyProtection="1">
      <alignment horizontal="right" vertical="center" wrapText="1"/>
      <protection locked="0"/>
    </xf>
    <xf numFmtId="40" fontId="0" fillId="0" borderId="165" xfId="0" applyNumberFormat="1" applyBorder="1" applyAlignment="1" applyProtection="1">
      <alignment horizontal="right" vertical="center" wrapText="1"/>
      <protection locked="0"/>
    </xf>
    <xf numFmtId="40" fontId="0" fillId="4" borderId="173" xfId="0" applyNumberFormat="1" applyFill="1" applyBorder="1" applyAlignment="1" applyProtection="1">
      <alignment vertical="center"/>
      <protection hidden="1"/>
    </xf>
    <xf numFmtId="43" fontId="0" fillId="0" borderId="0" xfId="6" applyFont="1" applyAlignment="1">
      <alignment vertical="center"/>
    </xf>
    <xf numFmtId="0" fontId="21" fillId="4" borderId="78" xfId="0" applyFont="1" applyFill="1" applyBorder="1" applyAlignment="1" applyProtection="1">
      <alignment vertical="center" wrapText="1"/>
      <protection hidden="1"/>
    </xf>
    <xf numFmtId="40" fontId="0" fillId="4" borderId="174" xfId="0" applyNumberFormat="1" applyFill="1" applyBorder="1" applyAlignment="1" applyProtection="1">
      <alignment horizontal="right" vertical="center" wrapText="1"/>
      <protection hidden="1"/>
    </xf>
    <xf numFmtId="40" fontId="0" fillId="4" borderId="59" xfId="0" applyNumberFormat="1" applyFill="1" applyBorder="1" applyAlignment="1" applyProtection="1">
      <alignment horizontal="right" vertical="center" wrapText="1"/>
      <protection hidden="1"/>
    </xf>
    <xf numFmtId="40" fontId="0" fillId="4" borderId="54" xfId="0" applyNumberFormat="1" applyFill="1" applyBorder="1" applyAlignment="1" applyProtection="1">
      <alignment horizontal="right" vertical="center" wrapText="1"/>
      <protection hidden="1"/>
    </xf>
    <xf numFmtId="40" fontId="0" fillId="4" borderId="172" xfId="0" applyNumberFormat="1" applyFill="1" applyBorder="1" applyAlignment="1" applyProtection="1">
      <alignment horizontal="right" vertical="center" wrapText="1"/>
      <protection hidden="1"/>
    </xf>
    <xf numFmtId="40" fontId="0" fillId="15" borderId="53" xfId="0" applyNumberFormat="1" applyFill="1" applyBorder="1" applyAlignment="1" applyProtection="1">
      <alignment horizontal="right" vertical="center" wrapText="1"/>
      <protection locked="0"/>
    </xf>
    <xf numFmtId="40" fontId="0" fillId="15" borderId="53" xfId="0" applyNumberFormat="1" applyFill="1" applyBorder="1" applyAlignment="1" applyProtection="1">
      <alignment horizontal="right" vertical="center"/>
      <protection locked="0"/>
    </xf>
    <xf numFmtId="49" fontId="2" fillId="4" borderId="53" xfId="0" applyNumberFormat="1" applyFont="1" applyFill="1" applyBorder="1" applyAlignment="1" applyProtection="1">
      <alignment vertical="center" wrapText="1"/>
      <protection hidden="1"/>
    </xf>
    <xf numFmtId="49" fontId="2" fillId="4" borderId="108" xfId="0" applyNumberFormat="1" applyFont="1" applyFill="1" applyBorder="1" applyAlignment="1" applyProtection="1">
      <alignment vertical="center" wrapText="1"/>
      <protection hidden="1"/>
    </xf>
    <xf numFmtId="2" fontId="58" fillId="21" borderId="0" xfId="0" applyNumberFormat="1" applyFont="1" applyFill="1"/>
    <xf numFmtId="10" fontId="58" fillId="0" borderId="0" xfId="1" applyNumberFormat="1" applyFont="1"/>
    <xf numFmtId="0" fontId="38" fillId="0" borderId="0" xfId="0" applyFont="1" applyAlignment="1">
      <alignment horizontal="center" vertical="center" wrapText="1"/>
    </xf>
    <xf numFmtId="0" fontId="51" fillId="10" borderId="0" xfId="0" applyFont="1" applyFill="1" applyAlignment="1">
      <alignment horizontal="center" vertical="center" wrapText="1"/>
    </xf>
    <xf numFmtId="0" fontId="14" fillId="5" borderId="61" xfId="0" applyFont="1" applyFill="1" applyBorder="1" applyAlignment="1" applyProtection="1">
      <alignment vertical="center" wrapText="1"/>
      <protection hidden="1"/>
    </xf>
    <xf numFmtId="0" fontId="14" fillId="5" borderId="0" xfId="0" applyFont="1" applyFill="1" applyAlignment="1" applyProtection="1">
      <alignment vertical="center" wrapText="1"/>
      <protection hidden="1"/>
    </xf>
    <xf numFmtId="0" fontId="31" fillId="6" borderId="0" xfId="0" applyFont="1" applyFill="1" applyAlignment="1" applyProtection="1">
      <alignment horizontal="center" vertical="center" wrapText="1"/>
      <protection hidden="1"/>
    </xf>
    <xf numFmtId="0" fontId="14" fillId="5" borderId="60" xfId="0" applyFont="1" applyFill="1" applyBorder="1" applyAlignment="1">
      <alignment horizontal="center" vertical="center"/>
    </xf>
    <xf numFmtId="0" fontId="14" fillId="5" borderId="72" xfId="0" applyFont="1" applyFill="1" applyBorder="1" applyAlignment="1">
      <alignment horizontal="center" vertical="center"/>
    </xf>
    <xf numFmtId="0" fontId="14" fillId="5" borderId="73"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0" xfId="0" applyFont="1" applyFill="1" applyAlignment="1">
      <alignment horizontal="center" vertical="center"/>
    </xf>
    <xf numFmtId="0" fontId="14" fillId="5" borderId="76" xfId="0" applyFont="1" applyFill="1" applyBorder="1" applyAlignment="1">
      <alignment horizontal="center" vertical="center"/>
    </xf>
    <xf numFmtId="0" fontId="14" fillId="5" borderId="74" xfId="0" applyFont="1" applyFill="1" applyBorder="1" applyAlignment="1">
      <alignment vertical="center" wrapText="1"/>
    </xf>
    <xf numFmtId="0" fontId="14" fillId="5" borderId="46" xfId="0" applyFont="1" applyFill="1" applyBorder="1" applyAlignment="1">
      <alignment vertical="center" wrapText="1"/>
    </xf>
    <xf numFmtId="0" fontId="14" fillId="5" borderId="75" xfId="0" applyFont="1" applyFill="1" applyBorder="1" applyAlignment="1">
      <alignment vertical="center" wrapText="1"/>
    </xf>
    <xf numFmtId="0" fontId="7" fillId="6" borderId="61" xfId="0" applyFont="1" applyFill="1" applyBorder="1" applyAlignment="1" applyProtection="1">
      <alignment horizontal="right" vertical="center"/>
      <protection hidden="1"/>
    </xf>
    <xf numFmtId="0" fontId="7" fillId="6" borderId="0" xfId="0" applyFont="1" applyFill="1" applyAlignment="1" applyProtection="1">
      <alignment horizontal="right" vertical="center"/>
      <protection hidden="1"/>
    </xf>
    <xf numFmtId="0" fontId="62" fillId="5" borderId="61" xfId="0" applyFont="1" applyFill="1" applyBorder="1" applyAlignment="1" applyProtection="1">
      <alignment vertical="center" wrapText="1"/>
      <protection hidden="1"/>
    </xf>
    <xf numFmtId="0" fontId="30" fillId="5" borderId="115" xfId="0" applyFont="1" applyFill="1" applyBorder="1" applyAlignment="1" applyProtection="1">
      <alignment vertical="center"/>
      <protection hidden="1"/>
    </xf>
    <xf numFmtId="0" fontId="30" fillId="5" borderId="116" xfId="0" applyFont="1" applyFill="1" applyBorder="1" applyAlignment="1" applyProtection="1">
      <alignment vertical="center"/>
      <protection hidden="1"/>
    </xf>
    <xf numFmtId="0" fontId="30" fillId="5" borderId="117" xfId="0" applyFont="1" applyFill="1" applyBorder="1" applyAlignment="1" applyProtection="1">
      <alignment vertical="center"/>
      <protection hidden="1"/>
    </xf>
    <xf numFmtId="0" fontId="0" fillId="0" borderId="103" xfId="0" applyBorder="1" applyAlignment="1" applyProtection="1">
      <alignment wrapText="1"/>
      <protection locked="0"/>
    </xf>
    <xf numFmtId="0" fontId="0" fillId="0" borderId="104" xfId="0" applyBorder="1" applyAlignment="1" applyProtection="1">
      <alignment wrapText="1"/>
      <protection locked="0"/>
    </xf>
    <xf numFmtId="0" fontId="0" fillId="0" borderId="55" xfId="0" applyBorder="1" applyAlignment="1" applyProtection="1">
      <alignment wrapText="1"/>
      <protection locked="0"/>
    </xf>
    <xf numFmtId="0" fontId="0" fillId="0" borderId="130" xfId="0" applyBorder="1" applyAlignment="1" applyProtection="1">
      <alignment wrapText="1"/>
      <protection locked="0"/>
    </xf>
    <xf numFmtId="0" fontId="0" fillId="0" borderId="171" xfId="0" applyBorder="1" applyAlignment="1" applyProtection="1">
      <alignment wrapText="1"/>
      <protection locked="0"/>
    </xf>
    <xf numFmtId="0" fontId="0" fillId="0" borderId="53" xfId="0" applyBorder="1" applyAlignment="1" applyProtection="1">
      <alignment horizontal="center"/>
      <protection locked="0"/>
    </xf>
    <xf numFmtId="0" fontId="0" fillId="0" borderId="106" xfId="0" applyBorder="1" applyAlignment="1" applyProtection="1">
      <alignment horizontal="center"/>
      <protection locked="0"/>
    </xf>
    <xf numFmtId="0" fontId="0" fillId="0" borderId="114" xfId="0" applyBorder="1" applyAlignment="1" applyProtection="1">
      <alignment wrapText="1"/>
      <protection locked="0"/>
    </xf>
    <xf numFmtId="0" fontId="0" fillId="0" borderId="113" xfId="0" applyBorder="1" applyAlignment="1" applyProtection="1">
      <alignment wrapText="1"/>
      <protection locked="0"/>
    </xf>
    <xf numFmtId="0" fontId="0" fillId="0" borderId="53" xfId="0" applyBorder="1" applyAlignment="1" applyProtection="1">
      <alignment wrapText="1"/>
      <protection locked="0"/>
    </xf>
    <xf numFmtId="0" fontId="0" fillId="0" borderId="106" xfId="0" applyBorder="1" applyAlignment="1" applyProtection="1">
      <alignment wrapText="1"/>
      <protection locked="0"/>
    </xf>
    <xf numFmtId="0" fontId="0" fillId="0" borderId="53" xfId="0" applyBorder="1" applyProtection="1">
      <protection locked="0"/>
    </xf>
    <xf numFmtId="0" fontId="0" fillId="0" borderId="106" xfId="0" applyBorder="1" applyProtection="1">
      <protection locked="0"/>
    </xf>
    <xf numFmtId="0" fontId="31" fillId="6" borderId="76" xfId="0" applyFont="1" applyFill="1" applyBorder="1" applyAlignment="1" applyProtection="1">
      <alignment horizontal="center" vertical="center" wrapText="1"/>
      <protection hidden="1"/>
    </xf>
    <xf numFmtId="0" fontId="14" fillId="5" borderId="96" xfId="0" applyFont="1" applyFill="1" applyBorder="1" applyAlignment="1">
      <alignment horizontal="center" vertical="center"/>
    </xf>
    <xf numFmtId="0" fontId="14" fillId="5" borderId="97" xfId="0" applyFont="1" applyFill="1" applyBorder="1" applyAlignment="1">
      <alignment horizontal="center" vertical="center"/>
    </xf>
    <xf numFmtId="0" fontId="14" fillId="5" borderId="98" xfId="0" applyFont="1" applyFill="1" applyBorder="1" applyAlignment="1">
      <alignment horizontal="center" vertical="center"/>
    </xf>
    <xf numFmtId="0" fontId="14" fillId="5" borderId="99" xfId="0" applyFont="1" applyFill="1" applyBorder="1" applyAlignment="1">
      <alignment horizontal="center" vertical="center"/>
    </xf>
    <xf numFmtId="0" fontId="14" fillId="5" borderId="100" xfId="0" applyFont="1" applyFill="1" applyBorder="1" applyAlignment="1">
      <alignment horizontal="center" vertical="center"/>
    </xf>
    <xf numFmtId="0" fontId="14" fillId="5" borderId="101" xfId="0" applyFont="1" applyFill="1" applyBorder="1" applyAlignment="1">
      <alignment horizontal="center" vertical="center"/>
    </xf>
    <xf numFmtId="0" fontId="6" fillId="12" borderId="102" xfId="0" applyFont="1" applyFill="1" applyBorder="1" applyAlignment="1" applyProtection="1">
      <alignment vertical="center" wrapText="1"/>
      <protection hidden="1"/>
    </xf>
    <xf numFmtId="0" fontId="6" fillId="12" borderId="103" xfId="0" applyFont="1" applyFill="1" applyBorder="1" applyAlignment="1" applyProtection="1">
      <alignment vertical="center" wrapText="1"/>
      <protection hidden="1"/>
    </xf>
    <xf numFmtId="0" fontId="6" fillId="12" borderId="105" xfId="0" applyFont="1" applyFill="1" applyBorder="1" applyAlignment="1" applyProtection="1">
      <alignment vertical="center" wrapText="1"/>
      <protection hidden="1"/>
    </xf>
    <xf numFmtId="0" fontId="6" fillId="12" borderId="53" xfId="0" applyFont="1" applyFill="1" applyBorder="1" applyAlignment="1" applyProtection="1">
      <alignment vertical="center" wrapText="1"/>
      <protection hidden="1"/>
    </xf>
    <xf numFmtId="0" fontId="6" fillId="9" borderId="105" xfId="0" applyFont="1" applyFill="1" applyBorder="1" applyAlignment="1" applyProtection="1">
      <alignment horizontal="justify" vertical="center" wrapText="1"/>
      <protection hidden="1"/>
    </xf>
    <xf numFmtId="0" fontId="30" fillId="5" borderId="61" xfId="0" applyFont="1" applyFill="1" applyBorder="1" applyAlignment="1" applyProtection="1">
      <alignment vertical="center"/>
      <protection hidden="1"/>
    </xf>
    <xf numFmtId="0" fontId="30" fillId="5" borderId="0" xfId="0" applyFont="1" applyFill="1" applyAlignment="1" applyProtection="1">
      <alignment vertical="center"/>
      <protection hidden="1"/>
    </xf>
    <xf numFmtId="0" fontId="30" fillId="5" borderId="76" xfId="0" applyFont="1" applyFill="1" applyBorder="1" applyAlignment="1" applyProtection="1">
      <alignment vertical="center"/>
      <protection hidden="1"/>
    </xf>
    <xf numFmtId="0" fontId="6" fillId="9" borderId="110" xfId="0" applyFont="1" applyFill="1" applyBorder="1" applyAlignment="1" applyProtection="1">
      <alignment horizontal="justify" vertical="center" wrapText="1"/>
      <protection hidden="1"/>
    </xf>
    <xf numFmtId="0" fontId="30" fillId="5" borderId="93" xfId="0" applyFont="1" applyFill="1" applyBorder="1" applyAlignment="1" applyProtection="1">
      <alignment vertical="center"/>
      <protection hidden="1"/>
    </xf>
    <xf numFmtId="0" fontId="30" fillId="5" borderId="94" xfId="0" applyFont="1" applyFill="1" applyBorder="1" applyAlignment="1" applyProtection="1">
      <alignment vertical="center"/>
      <protection hidden="1"/>
    </xf>
    <xf numFmtId="0" fontId="30" fillId="5" borderId="95" xfId="0" applyFont="1" applyFill="1" applyBorder="1" applyAlignment="1" applyProtection="1">
      <alignment vertical="center"/>
      <protection hidden="1"/>
    </xf>
    <xf numFmtId="0" fontId="6" fillId="7" borderId="54" xfId="0" applyFont="1" applyFill="1" applyBorder="1" applyAlignment="1" applyProtection="1">
      <alignment vertical="center" wrapText="1"/>
      <protection locked="0"/>
    </xf>
    <xf numFmtId="0" fontId="6" fillId="7" borderId="111" xfId="0" applyFont="1" applyFill="1" applyBorder="1" applyAlignment="1" applyProtection="1">
      <alignment vertical="center" wrapText="1"/>
      <protection locked="0"/>
    </xf>
    <xf numFmtId="0" fontId="14" fillId="10" borderId="0" xfId="0" applyFont="1" applyFill="1" applyAlignment="1">
      <alignment vertical="center" wrapText="1"/>
    </xf>
    <xf numFmtId="0" fontId="6" fillId="7" borderId="54" xfId="0" applyFont="1" applyFill="1" applyBorder="1" applyAlignment="1" applyProtection="1">
      <alignment horizontal="center" vertical="center" wrapText="1"/>
      <protection locked="0"/>
    </xf>
    <xf numFmtId="0" fontId="6" fillId="7" borderId="111" xfId="0" applyFont="1" applyFill="1" applyBorder="1" applyAlignment="1" applyProtection="1">
      <alignment horizontal="center" vertical="center" wrapText="1"/>
      <protection locked="0"/>
    </xf>
    <xf numFmtId="0" fontId="0" fillId="0" borderId="99"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101" xfId="0" applyBorder="1" applyAlignment="1" applyProtection="1">
      <alignment horizontal="center"/>
      <protection hidden="1"/>
    </xf>
    <xf numFmtId="0" fontId="0" fillId="6" borderId="115" xfId="0" applyFill="1" applyBorder="1" applyAlignment="1" applyProtection="1">
      <alignment horizontal="center"/>
      <protection hidden="1"/>
    </xf>
    <xf numFmtId="0" fontId="0" fillId="6" borderId="116" xfId="0" applyFill="1" applyBorder="1" applyAlignment="1" applyProtection="1">
      <alignment horizontal="center"/>
      <protection hidden="1"/>
    </xf>
    <xf numFmtId="0" fontId="0" fillId="6" borderId="117" xfId="0" applyFill="1" applyBorder="1" applyAlignment="1" applyProtection="1">
      <alignment horizontal="center"/>
      <protection hidden="1"/>
    </xf>
    <xf numFmtId="43" fontId="6" fillId="7" borderId="116" xfId="6" applyFont="1" applyFill="1" applyBorder="1" applyAlignment="1" applyProtection="1">
      <alignment vertical="center" wrapText="1"/>
      <protection locked="0"/>
    </xf>
    <xf numFmtId="0" fontId="31" fillId="6" borderId="0" xfId="0" applyFont="1" applyFill="1" applyAlignment="1" applyProtection="1">
      <alignment vertical="center"/>
      <protection hidden="1"/>
    </xf>
    <xf numFmtId="0" fontId="31" fillId="6" borderId="76" xfId="0" applyFont="1" applyFill="1" applyBorder="1" applyAlignment="1" applyProtection="1">
      <alignment vertical="center"/>
      <protection hidden="1"/>
    </xf>
    <xf numFmtId="0" fontId="0" fillId="0" borderId="108" xfId="0" applyBorder="1" applyProtection="1">
      <protection locked="0"/>
    </xf>
    <xf numFmtId="0" fontId="0" fillId="0" borderId="109" xfId="0" applyBorder="1" applyProtection="1">
      <protection locked="0"/>
    </xf>
    <xf numFmtId="0" fontId="31" fillId="6" borderId="0" xfId="0" applyFont="1" applyFill="1" applyAlignment="1" applyProtection="1">
      <alignment vertical="center" wrapText="1"/>
      <protection hidden="1"/>
    </xf>
    <xf numFmtId="0" fontId="31" fillId="6" borderId="76" xfId="0" applyFont="1" applyFill="1" applyBorder="1" applyAlignment="1" applyProtection="1">
      <alignment vertical="center" wrapText="1"/>
      <protection hidden="1"/>
    </xf>
    <xf numFmtId="0" fontId="0" fillId="0" borderId="103" xfId="0" applyBorder="1" applyAlignment="1" applyProtection="1">
      <alignment horizontal="center"/>
      <protection locked="0"/>
    </xf>
    <xf numFmtId="0" fontId="0" fillId="0" borderId="104" xfId="0" applyBorder="1" applyAlignment="1" applyProtection="1">
      <alignment horizontal="center"/>
      <protection locked="0"/>
    </xf>
    <xf numFmtId="0" fontId="0" fillId="0" borderId="103" xfId="0" applyBorder="1" applyProtection="1">
      <protection locked="0"/>
    </xf>
    <xf numFmtId="0" fontId="0" fillId="0" borderId="104" xfId="0" applyBorder="1" applyProtection="1">
      <protection locked="0"/>
    </xf>
    <xf numFmtId="0" fontId="0" fillId="0" borderId="108" xfId="0" applyBorder="1" applyAlignment="1" applyProtection="1">
      <alignment wrapText="1"/>
      <protection locked="0"/>
    </xf>
    <xf numFmtId="0" fontId="0" fillId="0" borderId="109" xfId="0" applyBorder="1" applyAlignment="1" applyProtection="1">
      <alignment wrapText="1"/>
      <protection locked="0"/>
    </xf>
    <xf numFmtId="0" fontId="6" fillId="7" borderId="108" xfId="0" applyFont="1" applyFill="1" applyBorder="1" applyAlignment="1" applyProtection="1">
      <alignment vertical="center" wrapText="1"/>
      <protection locked="0"/>
    </xf>
    <xf numFmtId="0" fontId="6" fillId="7" borderId="109" xfId="0" applyFont="1" applyFill="1" applyBorder="1" applyAlignment="1" applyProtection="1">
      <alignment vertical="center" wrapText="1"/>
      <protection locked="0"/>
    </xf>
    <xf numFmtId="0" fontId="14" fillId="5" borderId="118" xfId="0" applyFont="1" applyFill="1" applyBorder="1" applyAlignment="1">
      <alignment horizontal="center" vertical="center"/>
    </xf>
    <xf numFmtId="0" fontId="14" fillId="5" borderId="119" xfId="0" applyFont="1" applyFill="1" applyBorder="1" applyAlignment="1">
      <alignment horizontal="center" vertical="center"/>
    </xf>
    <xf numFmtId="0" fontId="31" fillId="6" borderId="119" xfId="0" applyFont="1" applyFill="1" applyBorder="1" applyAlignment="1" applyProtection="1">
      <alignment horizontal="center" vertical="center" wrapText="1"/>
      <protection hidden="1"/>
    </xf>
    <xf numFmtId="0" fontId="6" fillId="9" borderId="107" xfId="0" applyFont="1" applyFill="1" applyBorder="1" applyAlignment="1" applyProtection="1">
      <alignment horizontal="justify" vertical="center" wrapText="1"/>
      <protection hidden="1"/>
    </xf>
    <xf numFmtId="0" fontId="6" fillId="7" borderId="108" xfId="0" applyFont="1" applyFill="1" applyBorder="1" applyAlignment="1" applyProtection="1">
      <alignment horizontal="center" vertical="center" wrapText="1"/>
      <protection locked="0"/>
    </xf>
    <xf numFmtId="0" fontId="6" fillId="7" borderId="109" xfId="0" applyFont="1" applyFill="1" applyBorder="1" applyAlignment="1" applyProtection="1">
      <alignment horizontal="center" vertical="center" wrapText="1"/>
      <protection locked="0"/>
    </xf>
    <xf numFmtId="0" fontId="31" fillId="6" borderId="51" xfId="0" applyFont="1" applyFill="1" applyBorder="1" applyAlignment="1" applyProtection="1">
      <alignment horizontal="center" vertical="center" wrapText="1"/>
      <protection hidden="1"/>
    </xf>
    <xf numFmtId="0" fontId="31" fillId="6" borderId="119" xfId="0" applyFont="1" applyFill="1" applyBorder="1" applyAlignment="1" applyProtection="1">
      <alignment vertical="center" wrapText="1"/>
      <protection hidden="1"/>
    </xf>
    <xf numFmtId="43" fontId="6" fillId="7" borderId="117" xfId="6" applyFont="1" applyFill="1" applyBorder="1" applyAlignment="1" applyProtection="1">
      <alignment vertical="center" wrapText="1"/>
      <protection locked="0"/>
    </xf>
    <xf numFmtId="0" fontId="0" fillId="6" borderId="49" xfId="0" applyFill="1" applyBorder="1" applyAlignment="1" applyProtection="1">
      <alignment horizontal="center"/>
      <protection hidden="1"/>
    </xf>
    <xf numFmtId="0" fontId="0" fillId="6" borderId="120" xfId="0" applyFill="1" applyBorder="1" applyAlignment="1" applyProtection="1">
      <alignment horizontal="center"/>
      <protection hidden="1"/>
    </xf>
    <xf numFmtId="0" fontId="31" fillId="6" borderId="49" xfId="0" applyFont="1" applyFill="1" applyBorder="1" applyAlignment="1" applyProtection="1">
      <alignment vertical="center" wrapText="1"/>
      <protection hidden="1"/>
    </xf>
    <xf numFmtId="0" fontId="31" fillId="6" borderId="120" xfId="0" applyFont="1" applyFill="1" applyBorder="1" applyAlignment="1" applyProtection="1">
      <alignment vertical="center" wrapText="1"/>
      <protection hidden="1"/>
    </xf>
    <xf numFmtId="0" fontId="31" fillId="6" borderId="116" xfId="0" applyFont="1" applyFill="1" applyBorder="1" applyAlignment="1" applyProtection="1">
      <alignment vertical="center"/>
      <protection hidden="1"/>
    </xf>
    <xf numFmtId="0" fontId="31" fillId="6" borderId="117" xfId="0" applyFont="1" applyFill="1" applyBorder="1" applyAlignment="1" applyProtection="1">
      <alignment vertical="center"/>
      <protection hidden="1"/>
    </xf>
    <xf numFmtId="0" fontId="0" fillId="17" borderId="99" xfId="0" applyFill="1" applyBorder="1" applyAlignment="1" applyProtection="1">
      <alignment horizontal="center"/>
      <protection hidden="1"/>
    </xf>
    <xf numFmtId="0" fontId="0" fillId="17" borderId="100" xfId="0" applyFill="1" applyBorder="1" applyAlignment="1" applyProtection="1">
      <alignment horizontal="center"/>
      <protection hidden="1"/>
    </xf>
    <xf numFmtId="0" fontId="0" fillId="17" borderId="101" xfId="0" applyFill="1" applyBorder="1" applyAlignment="1" applyProtection="1">
      <alignment horizontal="center"/>
      <protection hidden="1"/>
    </xf>
    <xf numFmtId="0" fontId="0" fillId="20" borderId="115" xfId="0" applyFill="1" applyBorder="1" applyAlignment="1" applyProtection="1">
      <alignment horizontal="center"/>
      <protection hidden="1"/>
    </xf>
    <xf numFmtId="0" fontId="0" fillId="20" borderId="116" xfId="0" applyFill="1" applyBorder="1" applyAlignment="1" applyProtection="1">
      <alignment horizontal="center"/>
      <protection hidden="1"/>
    </xf>
    <xf numFmtId="0" fontId="0" fillId="20" borderId="117" xfId="0" applyFill="1" applyBorder="1" applyAlignment="1" applyProtection="1">
      <alignment horizontal="center"/>
      <protection hidden="1"/>
    </xf>
    <xf numFmtId="0" fontId="14" fillId="5" borderId="102" xfId="0" applyFont="1" applyFill="1" applyBorder="1" applyAlignment="1" applyProtection="1">
      <alignment horizontal="center" wrapText="1"/>
      <protection hidden="1"/>
    </xf>
    <xf numFmtId="0" fontId="14" fillId="5" borderId="103" xfId="0" applyFont="1" applyFill="1" applyBorder="1" applyAlignment="1" applyProtection="1">
      <alignment horizontal="center"/>
      <protection hidden="1"/>
    </xf>
    <xf numFmtId="0" fontId="14" fillId="5" borderId="104" xfId="0" applyFont="1" applyFill="1" applyBorder="1" applyAlignment="1" applyProtection="1">
      <alignment horizontal="center"/>
      <protection hidden="1"/>
    </xf>
    <xf numFmtId="0" fontId="24" fillId="5" borderId="74" xfId="0" applyFont="1" applyFill="1" applyBorder="1" applyAlignment="1" applyProtection="1">
      <alignment vertical="center" wrapText="1"/>
      <protection hidden="1"/>
    </xf>
    <xf numFmtId="0" fontId="24" fillId="5" borderId="46" xfId="0" applyFont="1" applyFill="1" applyBorder="1" applyAlignment="1" applyProtection="1">
      <alignment vertical="center" wrapText="1"/>
      <protection hidden="1"/>
    </xf>
    <xf numFmtId="0" fontId="24" fillId="5" borderId="105" xfId="0" applyFont="1" applyFill="1" applyBorder="1" applyAlignment="1">
      <alignment horizontal="center" vertical="center"/>
    </xf>
    <xf numFmtId="0" fontId="24" fillId="5" borderId="53" xfId="0" applyFont="1" applyFill="1" applyBorder="1" applyAlignment="1">
      <alignment horizontal="center" vertical="center"/>
    </xf>
    <xf numFmtId="0" fontId="14" fillId="5" borderId="19" xfId="0" applyFont="1" applyFill="1" applyBorder="1" applyAlignment="1" applyProtection="1">
      <alignment vertical="center" wrapText="1"/>
      <protection hidden="1"/>
    </xf>
    <xf numFmtId="0" fontId="0" fillId="4" borderId="54" xfId="0" applyFill="1" applyBorder="1" applyAlignment="1" applyProtection="1">
      <alignment horizontal="left" vertical="center" wrapText="1"/>
      <protection hidden="1"/>
    </xf>
    <xf numFmtId="0" fontId="0" fillId="4" borderId="156" xfId="0" applyFill="1" applyBorder="1" applyAlignment="1" applyProtection="1">
      <alignment horizontal="left" vertical="center" wrapText="1"/>
      <protection hidden="1"/>
    </xf>
    <xf numFmtId="0" fontId="0" fillId="0" borderId="53"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3" xfId="0" applyBorder="1" applyAlignment="1" applyProtection="1">
      <alignment vertical="center" wrapText="1"/>
      <protection locked="0"/>
    </xf>
    <xf numFmtId="0" fontId="0" fillId="0" borderId="55" xfId="0" applyBorder="1" applyAlignment="1" applyProtection="1">
      <alignment vertical="center" wrapText="1"/>
      <protection locked="0"/>
    </xf>
    <xf numFmtId="0" fontId="2" fillId="4" borderId="53" xfId="0" applyFont="1" applyFill="1" applyBorder="1" applyAlignment="1" applyProtection="1">
      <alignment horizontal="center" vertical="center" wrapText="1"/>
      <protection hidden="1"/>
    </xf>
    <xf numFmtId="0" fontId="2" fillId="4" borderId="55" xfId="0" applyFont="1" applyFill="1" applyBorder="1" applyAlignment="1" applyProtection="1">
      <alignment horizontal="center" vertical="center" wrapText="1"/>
      <protection hidden="1"/>
    </xf>
    <xf numFmtId="0" fontId="21" fillId="6" borderId="105" xfId="0" applyFont="1" applyFill="1" applyBorder="1" applyAlignment="1" applyProtection="1">
      <alignment horizontal="center" vertical="center" wrapText="1"/>
      <protection hidden="1"/>
    </xf>
    <xf numFmtId="0" fontId="21" fillId="6" borderId="53" xfId="0" applyFont="1" applyFill="1" applyBorder="1" applyAlignment="1" applyProtection="1">
      <alignment horizontal="center" vertical="center" wrapText="1"/>
      <protection hidden="1"/>
    </xf>
    <xf numFmtId="0" fontId="21" fillId="6" borderId="107" xfId="0" applyFont="1" applyFill="1" applyBorder="1" applyAlignment="1" applyProtection="1">
      <alignment horizontal="center" vertical="center" wrapText="1"/>
      <protection hidden="1"/>
    </xf>
    <xf numFmtId="0" fontId="21" fillId="6" borderId="108" xfId="0" applyFont="1" applyFill="1" applyBorder="1" applyAlignment="1" applyProtection="1">
      <alignment horizontal="center" vertical="center" wrapText="1"/>
      <protection hidden="1"/>
    </xf>
    <xf numFmtId="0" fontId="47" fillId="4" borderId="53" xfId="0" applyFont="1" applyFill="1" applyBorder="1" applyAlignment="1" applyProtection="1">
      <alignment horizontal="center" vertical="center" wrapText="1"/>
      <protection hidden="1"/>
    </xf>
    <xf numFmtId="0" fontId="47" fillId="4" borderId="106" xfId="0" applyFont="1" applyFill="1" applyBorder="1" applyAlignment="1" applyProtection="1">
      <alignment horizontal="center" vertical="center" wrapText="1"/>
      <protection hidden="1"/>
    </xf>
    <xf numFmtId="0" fontId="23" fillId="6" borderId="108" xfId="0" applyFont="1" applyFill="1" applyBorder="1" applyAlignment="1" applyProtection="1">
      <alignment horizontal="center" vertical="center" wrapText="1"/>
      <protection hidden="1"/>
    </xf>
    <xf numFmtId="0" fontId="23" fillId="6" borderId="109" xfId="0" applyFont="1" applyFill="1" applyBorder="1" applyAlignment="1" applyProtection="1">
      <alignment horizontal="center" vertical="center" wrapText="1"/>
      <protection hidden="1"/>
    </xf>
    <xf numFmtId="0" fontId="47" fillId="6" borderId="53" xfId="0" applyFont="1" applyFill="1" applyBorder="1" applyAlignment="1" applyProtection="1">
      <alignment horizontal="center" vertical="center" wrapText="1"/>
      <protection hidden="1"/>
    </xf>
    <xf numFmtId="0" fontId="47" fillId="6" borderId="106" xfId="0" applyFont="1" applyFill="1" applyBorder="1" applyAlignment="1" applyProtection="1">
      <alignment horizontal="center" vertical="center" wrapText="1"/>
      <protection hidden="1"/>
    </xf>
    <xf numFmtId="0" fontId="2" fillId="3" borderId="53" xfId="0" applyFont="1" applyFill="1" applyBorder="1" applyAlignment="1" applyProtection="1">
      <alignment horizontal="center" vertical="center" wrapText="1"/>
      <protection hidden="1"/>
    </xf>
    <xf numFmtId="0" fontId="2" fillId="3" borderId="55" xfId="0" applyFont="1" applyFill="1" applyBorder="1" applyAlignment="1" applyProtection="1">
      <alignment horizontal="center" vertical="center" wrapText="1"/>
      <protection hidden="1"/>
    </xf>
    <xf numFmtId="0" fontId="24" fillId="5" borderId="96" xfId="0" applyFont="1" applyFill="1" applyBorder="1" applyAlignment="1" applyProtection="1">
      <alignment horizontal="center" vertical="center" wrapText="1"/>
      <protection hidden="1"/>
    </xf>
    <xf numFmtId="0" fontId="24" fillId="5" borderId="97" xfId="0" applyFont="1" applyFill="1" applyBorder="1" applyAlignment="1" applyProtection="1">
      <alignment horizontal="center" vertical="center" wrapText="1"/>
      <protection hidden="1"/>
    </xf>
    <xf numFmtId="0" fontId="24" fillId="5" borderId="124" xfId="0" applyFont="1" applyFill="1" applyBorder="1" applyAlignment="1" applyProtection="1">
      <alignment horizontal="center" vertical="center" wrapText="1"/>
      <protection hidden="1"/>
    </xf>
    <xf numFmtId="0" fontId="24" fillId="5" borderId="99" xfId="0" applyFont="1" applyFill="1" applyBorder="1" applyAlignment="1" applyProtection="1">
      <alignment horizontal="center" vertical="center" wrapText="1"/>
      <protection hidden="1"/>
    </xf>
    <xf numFmtId="0" fontId="24" fillId="5" borderId="100" xfId="0" applyFont="1" applyFill="1" applyBorder="1" applyAlignment="1" applyProtection="1">
      <alignment horizontal="center" vertical="center" wrapText="1"/>
      <protection hidden="1"/>
    </xf>
    <xf numFmtId="0" fontId="24" fillId="5" borderId="137" xfId="0" applyFont="1" applyFill="1" applyBorder="1" applyAlignment="1" applyProtection="1">
      <alignment horizontal="center" vertical="center" wrapText="1"/>
      <protection hidden="1"/>
    </xf>
    <xf numFmtId="0" fontId="24" fillId="6" borderId="118" xfId="0" applyFont="1" applyFill="1" applyBorder="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119" xfId="0" applyFont="1" applyFill="1" applyBorder="1" applyAlignment="1" applyProtection="1">
      <alignment horizontal="center" vertical="center" wrapText="1"/>
      <protection hidden="1"/>
    </xf>
    <xf numFmtId="0" fontId="21" fillId="6" borderId="102" xfId="0" applyFont="1" applyFill="1" applyBorder="1" applyAlignment="1" applyProtection="1">
      <alignment horizontal="center" vertical="center" wrapText="1"/>
      <protection hidden="1"/>
    </xf>
    <xf numFmtId="0" fontId="21" fillId="6" borderId="103" xfId="0" applyFont="1" applyFill="1" applyBorder="1" applyAlignment="1" applyProtection="1">
      <alignment horizontal="center" vertical="center" wrapText="1"/>
      <protection hidden="1"/>
    </xf>
    <xf numFmtId="0" fontId="2" fillId="14" borderId="115" xfId="0" applyFont="1" applyFill="1" applyBorder="1" applyAlignment="1" applyProtection="1">
      <alignment vertical="center" wrapText="1"/>
      <protection hidden="1"/>
    </xf>
    <xf numFmtId="0" fontId="2" fillId="14" borderId="116" xfId="0" applyFont="1" applyFill="1" applyBorder="1" applyAlignment="1" applyProtection="1">
      <alignment vertical="center" wrapText="1"/>
      <protection hidden="1"/>
    </xf>
    <xf numFmtId="0" fontId="2" fillId="4" borderId="135" xfId="0" applyFont="1" applyFill="1" applyBorder="1" applyAlignment="1" applyProtection="1">
      <alignment horizontal="center" vertical="center" wrapText="1"/>
      <protection hidden="1"/>
    </xf>
    <xf numFmtId="0" fontId="2" fillId="4" borderId="136" xfId="0" applyFont="1" applyFill="1" applyBorder="1" applyAlignment="1" applyProtection="1">
      <alignment horizontal="center" vertical="center" wrapText="1"/>
      <protection hidden="1"/>
    </xf>
    <xf numFmtId="0" fontId="2" fillId="4" borderId="113" xfId="0" applyFont="1" applyFill="1" applyBorder="1" applyAlignment="1" applyProtection="1">
      <alignment horizontal="center" vertical="center" wrapText="1"/>
      <protection hidden="1"/>
    </xf>
    <xf numFmtId="0" fontId="2" fillId="4" borderId="133" xfId="0" applyFont="1" applyFill="1" applyBorder="1" applyAlignment="1" applyProtection="1">
      <alignment horizontal="center" vertical="center" wrapText="1"/>
      <protection hidden="1"/>
    </xf>
    <xf numFmtId="0" fontId="2" fillId="4" borderId="134" xfId="0" applyFont="1" applyFill="1" applyBorder="1" applyAlignment="1" applyProtection="1">
      <alignment horizontal="center" vertical="center" wrapText="1"/>
      <protection hidden="1"/>
    </xf>
    <xf numFmtId="0" fontId="2" fillId="4" borderId="114" xfId="0" applyFont="1" applyFill="1" applyBorder="1" applyAlignment="1" applyProtection="1">
      <alignment horizontal="center" vertical="center" wrapText="1"/>
      <protection hidden="1"/>
    </xf>
    <xf numFmtId="0" fontId="24" fillId="5" borderId="96" xfId="0" applyFont="1" applyFill="1" applyBorder="1" applyAlignment="1" applyProtection="1">
      <alignment horizontal="left" vertical="center"/>
      <protection hidden="1"/>
    </xf>
    <xf numFmtId="0" fontId="24" fillId="5" borderId="97" xfId="0" applyFont="1" applyFill="1" applyBorder="1" applyAlignment="1" applyProtection="1">
      <alignment horizontal="left" vertical="center"/>
      <protection hidden="1"/>
    </xf>
    <xf numFmtId="0" fontId="24" fillId="5" borderId="98" xfId="0" applyFont="1" applyFill="1" applyBorder="1" applyAlignment="1" applyProtection="1">
      <alignment horizontal="left" vertical="center"/>
      <protection hidden="1"/>
    </xf>
    <xf numFmtId="0" fontId="0" fillId="6" borderId="118" xfId="0" applyFill="1" applyBorder="1" applyAlignment="1" applyProtection="1">
      <alignment horizontal="left"/>
      <protection hidden="1"/>
    </xf>
    <xf numFmtId="0" fontId="0" fillId="6" borderId="0" xfId="0" applyFill="1" applyAlignment="1" applyProtection="1">
      <alignment horizontal="left"/>
      <protection hidden="1"/>
    </xf>
    <xf numFmtId="0" fontId="0" fillId="6" borderId="119" xfId="0" applyFill="1" applyBorder="1" applyAlignment="1" applyProtection="1">
      <alignment horizontal="left"/>
      <protection hidden="1"/>
    </xf>
    <xf numFmtId="0" fontId="41" fillId="5" borderId="131" xfId="0" applyFont="1" applyFill="1" applyBorder="1" applyAlignment="1">
      <alignment horizontal="left" vertical="center" wrapText="1"/>
    </xf>
    <xf numFmtId="0" fontId="41" fillId="5" borderId="19" xfId="0" applyFont="1" applyFill="1" applyBorder="1" applyAlignment="1">
      <alignment horizontal="left" vertical="center" wrapText="1"/>
    </xf>
    <xf numFmtId="0" fontId="41" fillId="5" borderId="132" xfId="0" applyFont="1" applyFill="1" applyBorder="1" applyAlignment="1">
      <alignment horizontal="left" vertical="center" wrapText="1"/>
    </xf>
    <xf numFmtId="0" fontId="14" fillId="5" borderId="138" xfId="0" applyFont="1" applyFill="1" applyBorder="1" applyAlignment="1" applyProtection="1">
      <alignment horizontal="left" vertical="center" wrapText="1"/>
      <protection hidden="1"/>
    </xf>
    <xf numFmtId="0" fontId="14" fillId="5" borderId="139" xfId="0" applyFont="1" applyFill="1" applyBorder="1" applyAlignment="1" applyProtection="1">
      <alignment horizontal="left" vertical="center" wrapText="1"/>
      <protection hidden="1"/>
    </xf>
    <xf numFmtId="0" fontId="14" fillId="5" borderId="48" xfId="0" applyFont="1" applyFill="1" applyBorder="1" applyAlignment="1" applyProtection="1">
      <alignment horizontal="left" vertical="center" wrapText="1"/>
      <protection hidden="1"/>
    </xf>
    <xf numFmtId="0" fontId="14" fillId="5" borderId="140" xfId="0" applyFont="1" applyFill="1" applyBorder="1" applyAlignment="1" applyProtection="1">
      <alignment horizontal="left" vertical="center" wrapText="1"/>
      <protection hidden="1"/>
    </xf>
    <xf numFmtId="0" fontId="2" fillId="4" borderId="102" xfId="0" applyFont="1" applyFill="1" applyBorder="1" applyAlignment="1" applyProtection="1">
      <alignment horizontal="center" vertical="center" wrapText="1"/>
      <protection hidden="1"/>
    </xf>
    <xf numFmtId="0" fontId="2" fillId="4" borderId="105" xfId="0" applyFont="1" applyFill="1" applyBorder="1" applyAlignment="1" applyProtection="1">
      <alignment horizontal="center" vertical="center" wrapText="1"/>
      <protection hidden="1"/>
    </xf>
    <xf numFmtId="0" fontId="2" fillId="4" borderId="103" xfId="0" applyFont="1" applyFill="1" applyBorder="1" applyAlignment="1" applyProtection="1">
      <alignment horizontal="center" vertical="center" wrapText="1"/>
      <protection hidden="1"/>
    </xf>
    <xf numFmtId="0" fontId="14" fillId="5" borderId="118" xfId="0" applyFont="1" applyFill="1" applyBorder="1" applyAlignment="1" applyProtection="1">
      <alignment vertical="center" wrapText="1"/>
      <protection hidden="1"/>
    </xf>
    <xf numFmtId="0" fontId="0" fillId="2" borderId="72"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1" fillId="5" borderId="96" xfId="0" applyFont="1" applyFill="1" applyBorder="1" applyProtection="1">
      <protection hidden="1"/>
    </xf>
    <xf numFmtId="0" fontId="41" fillId="5" borderId="97" xfId="0" applyFont="1" applyFill="1" applyBorder="1" applyProtection="1">
      <protection hidden="1"/>
    </xf>
    <xf numFmtId="0" fontId="41" fillId="5" borderId="98" xfId="0" applyFont="1" applyFill="1" applyBorder="1" applyProtection="1">
      <protection hidden="1"/>
    </xf>
    <xf numFmtId="0" fontId="59" fillId="5" borderId="118" xfId="0" applyFont="1" applyFill="1" applyBorder="1" applyAlignment="1" applyProtection="1">
      <alignment vertical="center" wrapText="1"/>
      <protection hidden="1"/>
    </xf>
    <xf numFmtId="0" fontId="59" fillId="5" borderId="0" xfId="0" applyFont="1" applyFill="1" applyAlignment="1" applyProtection="1">
      <alignment vertical="center" wrapText="1"/>
      <protection hidden="1"/>
    </xf>
    <xf numFmtId="0" fontId="59" fillId="5" borderId="119" xfId="0" applyFont="1" applyFill="1" applyBorder="1" applyAlignment="1" applyProtection="1">
      <alignment vertical="center" wrapText="1"/>
      <protection hidden="1"/>
    </xf>
    <xf numFmtId="0" fontId="43" fillId="2" borderId="26" xfId="0" applyFont="1" applyFill="1" applyBorder="1" applyAlignment="1" applyProtection="1">
      <alignment horizontal="left" vertical="center" wrapText="1"/>
      <protection hidden="1"/>
    </xf>
    <xf numFmtId="0" fontId="43" fillId="2" borderId="56" xfId="0" applyFont="1" applyFill="1" applyBorder="1" applyAlignment="1" applyProtection="1">
      <alignment horizontal="center" vertical="center" wrapText="1"/>
      <protection hidden="1"/>
    </xf>
    <xf numFmtId="0" fontId="43" fillId="2" borderId="57" xfId="0" applyFont="1"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0" fillId="2" borderId="26" xfId="0" applyFill="1" applyBorder="1" applyAlignment="1" applyProtection="1">
      <alignment horizontal="center" vertical="center" wrapText="1"/>
      <protection hidden="1"/>
    </xf>
    <xf numFmtId="0" fontId="0" fillId="2" borderId="21" xfId="0" applyFill="1" applyBorder="1" applyAlignment="1" applyProtection="1">
      <alignment horizontal="center" vertical="center" wrapText="1"/>
      <protection hidden="1"/>
    </xf>
    <xf numFmtId="0" fontId="0" fillId="2" borderId="53" xfId="0" applyFill="1" applyBorder="1" applyAlignment="1" applyProtection="1">
      <alignment horizontal="center" vertical="center" wrapText="1"/>
      <protection hidden="1"/>
    </xf>
    <xf numFmtId="0" fontId="2" fillId="2" borderId="21" xfId="0" applyFont="1" applyFill="1" applyBorder="1" applyAlignment="1" applyProtection="1">
      <alignment horizontal="center" vertical="center" wrapText="1"/>
      <protection hidden="1"/>
    </xf>
    <xf numFmtId="0" fontId="0" fillId="2" borderId="54" xfId="0" applyFill="1" applyBorder="1" applyAlignment="1" applyProtection="1">
      <alignment horizontal="center" vertical="center" wrapText="1"/>
      <protection hidden="1"/>
    </xf>
    <xf numFmtId="0" fontId="0" fillId="2" borderId="114" xfId="0" applyFill="1" applyBorder="1" applyAlignment="1" applyProtection="1">
      <alignment horizontal="center" vertical="center" wrapText="1"/>
      <protection hidden="1"/>
    </xf>
    <xf numFmtId="0" fontId="2" fillId="2" borderId="27" xfId="0" applyFont="1" applyFill="1" applyBorder="1" applyAlignment="1" applyProtection="1">
      <alignment horizontal="center" vertical="center" wrapText="1"/>
      <protection hidden="1"/>
    </xf>
    <xf numFmtId="0" fontId="0" fillId="3" borderId="54" xfId="0" applyFill="1" applyBorder="1" applyAlignment="1" applyProtection="1">
      <alignment horizontal="center" vertical="center" wrapText="1"/>
      <protection hidden="1"/>
    </xf>
    <xf numFmtId="0" fontId="0" fillId="3" borderId="114" xfId="0" applyFill="1" applyBorder="1" applyAlignment="1" applyProtection="1">
      <alignment horizontal="center" vertical="center" wrapText="1"/>
      <protection hidden="1"/>
    </xf>
    <xf numFmtId="0" fontId="14" fillId="5" borderId="60" xfId="0" applyFont="1" applyFill="1" applyBorder="1" applyAlignment="1" applyProtection="1">
      <alignment vertical="center"/>
      <protection hidden="1"/>
    </xf>
    <xf numFmtId="0" fontId="14" fillId="5" borderId="72" xfId="0" applyFont="1" applyFill="1" applyBorder="1" applyAlignment="1" applyProtection="1">
      <alignment vertical="center"/>
      <protection hidden="1"/>
    </xf>
    <xf numFmtId="0" fontId="14" fillId="5" borderId="74" xfId="0" applyFont="1" applyFill="1" applyBorder="1" applyAlignment="1" applyProtection="1">
      <alignment vertical="center"/>
      <protection hidden="1"/>
    </xf>
    <xf numFmtId="0" fontId="14" fillId="5" borderId="46" xfId="0" applyFont="1" applyFill="1" applyBorder="1" applyAlignment="1" applyProtection="1">
      <alignment vertical="center"/>
      <protection hidden="1"/>
    </xf>
    <xf numFmtId="0" fontId="45" fillId="2" borderId="20" xfId="0" applyFont="1" applyFill="1" applyBorder="1" applyAlignment="1" applyProtection="1">
      <alignment horizontal="left" vertical="center" wrapText="1"/>
      <protection hidden="1"/>
    </xf>
    <xf numFmtId="0" fontId="45" fillId="2" borderId="26" xfId="0" applyFont="1" applyFill="1" applyBorder="1" applyAlignment="1" applyProtection="1">
      <alignment horizontal="left" vertical="center" wrapText="1"/>
      <protection hidden="1"/>
    </xf>
    <xf numFmtId="0" fontId="45" fillId="2" borderId="28" xfId="0" applyFont="1" applyFill="1" applyBorder="1" applyAlignment="1" applyProtection="1">
      <alignment horizontal="left" vertical="center" wrapText="1"/>
      <protection hidden="1"/>
    </xf>
    <xf numFmtId="0" fontId="45" fillId="2" borderId="23" xfId="0" applyFont="1" applyFill="1" applyBorder="1" applyAlignment="1" applyProtection="1">
      <alignment horizontal="left" vertical="center" wrapText="1"/>
      <protection hidden="1"/>
    </xf>
    <xf numFmtId="0" fontId="43" fillId="2" borderId="58" xfId="0" applyFont="1" applyFill="1" applyBorder="1" applyAlignment="1" applyProtection="1">
      <alignment horizontal="center" vertical="center" wrapText="1"/>
      <protection hidden="1"/>
    </xf>
    <xf numFmtId="0" fontId="43" fillId="2" borderId="59"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50" xfId="0" applyFont="1" applyFill="1" applyBorder="1" applyAlignment="1" applyProtection="1">
      <alignment horizontal="center" vertical="center" wrapText="1"/>
      <protection hidden="1"/>
    </xf>
    <xf numFmtId="0" fontId="33" fillId="5" borderId="74" xfId="0" applyFont="1" applyFill="1" applyBorder="1" applyAlignment="1" applyProtection="1">
      <alignment vertical="center" wrapText="1"/>
      <protection hidden="1"/>
    </xf>
    <xf numFmtId="0" fontId="33" fillId="5" borderId="46" xfId="0" applyFont="1" applyFill="1" applyBorder="1" applyAlignment="1" applyProtection="1">
      <alignment vertical="center" wrapText="1"/>
      <protection hidden="1"/>
    </xf>
    <xf numFmtId="0" fontId="33" fillId="5" borderId="75" xfId="0" applyFont="1" applyFill="1" applyBorder="1" applyAlignment="1" applyProtection="1">
      <alignment vertical="center" wrapText="1"/>
      <protection hidden="1"/>
    </xf>
    <xf numFmtId="0" fontId="33" fillId="5" borderId="61" xfId="0" applyFont="1" applyFill="1" applyBorder="1" applyAlignment="1" applyProtection="1">
      <alignment vertical="center" wrapText="1"/>
      <protection hidden="1"/>
    </xf>
    <xf numFmtId="0" fontId="33" fillId="5" borderId="0" xfId="0" applyFont="1" applyFill="1" applyAlignment="1" applyProtection="1">
      <alignment vertical="center" wrapText="1"/>
      <protection hidden="1"/>
    </xf>
    <xf numFmtId="0" fontId="33" fillId="5" borderId="76" xfId="0" applyFont="1" applyFill="1" applyBorder="1" applyAlignment="1" applyProtection="1">
      <alignment vertical="center" wrapText="1"/>
      <protection hidden="1"/>
    </xf>
    <xf numFmtId="0" fontId="14" fillId="5" borderId="77" xfId="0" applyFont="1" applyFill="1" applyBorder="1" applyAlignment="1" applyProtection="1">
      <alignment vertical="center"/>
      <protection hidden="1"/>
    </xf>
    <xf numFmtId="0" fontId="14" fillId="5" borderId="19" xfId="0" applyFont="1" applyFill="1" applyBorder="1" applyAlignment="1" applyProtection="1">
      <alignment vertical="center"/>
      <protection hidden="1"/>
    </xf>
    <xf numFmtId="0" fontId="61" fillId="5" borderId="19" xfId="0" applyFont="1" applyFill="1" applyBorder="1" applyAlignment="1" applyProtection="1">
      <alignment horizontal="center" vertical="center"/>
      <protection hidden="1"/>
    </xf>
    <xf numFmtId="9" fontId="14" fillId="5" borderId="158" xfId="1" applyFont="1" applyFill="1" applyBorder="1" applyAlignment="1" applyProtection="1">
      <alignment horizontal="right" vertical="center"/>
      <protection hidden="1"/>
    </xf>
    <xf numFmtId="9" fontId="14" fillId="5" borderId="159" xfId="1" applyFont="1" applyFill="1" applyBorder="1" applyAlignment="1" applyProtection="1">
      <alignment horizontal="right" vertical="center"/>
      <protection hidden="1"/>
    </xf>
    <xf numFmtId="0" fontId="4" fillId="3" borderId="21" xfId="0" applyFont="1" applyFill="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hidden="1"/>
    </xf>
    <xf numFmtId="40" fontId="20" fillId="13" borderId="24" xfId="0" applyNumberFormat="1" applyFont="1" applyFill="1" applyBorder="1" applyAlignment="1" applyProtection="1">
      <alignment horizontal="center" vertical="center" wrapText="1"/>
      <protection hidden="1"/>
    </xf>
    <xf numFmtId="40" fontId="20" fillId="13" borderId="25" xfId="0" applyNumberFormat="1" applyFont="1" applyFill="1" applyBorder="1" applyAlignment="1" applyProtection="1">
      <alignment horizontal="center" vertical="center" wrapText="1"/>
      <protection hidden="1"/>
    </xf>
    <xf numFmtId="40" fontId="20" fillId="13" borderId="53" xfId="0" applyNumberFormat="1" applyFont="1" applyFill="1" applyBorder="1" applyAlignment="1" applyProtection="1">
      <alignment horizontal="center" vertical="center" wrapText="1"/>
      <protection hidden="1"/>
    </xf>
    <xf numFmtId="40" fontId="20" fillId="13" borderId="27" xfId="0" applyNumberFormat="1" applyFont="1" applyFill="1" applyBorder="1" applyAlignment="1" applyProtection="1">
      <alignment horizontal="center" vertical="center" wrapText="1"/>
      <protection hidden="1"/>
    </xf>
    <xf numFmtId="0" fontId="14" fillId="5" borderId="61" xfId="0" applyFont="1" applyFill="1" applyBorder="1" applyAlignment="1" applyProtection="1">
      <alignment vertical="center"/>
      <protection hidden="1"/>
    </xf>
    <xf numFmtId="0" fontId="14" fillId="5" borderId="0" xfId="0" applyFont="1" applyFill="1" applyAlignment="1" applyProtection="1">
      <alignment vertical="center"/>
      <protection hidden="1"/>
    </xf>
    <xf numFmtId="40" fontId="20" fillId="13" borderId="55" xfId="0" applyNumberFormat="1" applyFont="1" applyFill="1" applyBorder="1" applyAlignment="1" applyProtection="1">
      <alignment horizontal="center" vertical="center" wrapText="1"/>
      <protection hidden="1"/>
    </xf>
    <xf numFmtId="40" fontId="20" fillId="13" borderId="167" xfId="0" applyNumberFormat="1" applyFont="1" applyFill="1" applyBorder="1" applyAlignment="1" applyProtection="1">
      <alignment horizontal="center" vertical="center" wrapText="1"/>
      <protection hidden="1"/>
    </xf>
    <xf numFmtId="0" fontId="7" fillId="2" borderId="2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9"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2" borderId="33" xfId="0"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0" borderId="3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33"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0" fillId="2" borderId="34" xfId="0" applyFill="1" applyBorder="1" applyAlignment="1" applyProtection="1">
      <alignment horizontal="center" vertical="center" wrapText="1"/>
      <protection hidden="1"/>
    </xf>
    <xf numFmtId="0" fontId="41" fillId="5" borderId="15" xfId="0" applyFont="1" applyFill="1" applyBorder="1"/>
    <xf numFmtId="0" fontId="41" fillId="5" borderId="48" xfId="0" applyFont="1" applyFill="1" applyBorder="1"/>
    <xf numFmtId="0" fontId="41" fillId="5" borderId="16" xfId="0" applyFont="1" applyFill="1" applyBorder="1"/>
    <xf numFmtId="0" fontId="26" fillId="2" borderId="33" xfId="0" applyFont="1" applyFill="1" applyBorder="1" applyAlignment="1" applyProtection="1">
      <alignment horizontal="right" vertical="center" wrapText="1"/>
      <protection hidden="1"/>
    </xf>
    <xf numFmtId="0" fontId="26" fillId="2" borderId="0" xfId="0" applyFont="1" applyFill="1" applyAlignment="1" applyProtection="1">
      <alignment horizontal="right" vertical="center" wrapText="1"/>
      <protection hidden="1"/>
    </xf>
    <xf numFmtId="0" fontId="0" fillId="0" borderId="15"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16" xfId="0" applyBorder="1" applyAlignment="1" applyProtection="1">
      <alignment vertical="center" wrapText="1"/>
      <protection locked="0"/>
    </xf>
    <xf numFmtId="0" fontId="2" fillId="2" borderId="33"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2" borderId="34" xfId="0" applyFont="1" applyFill="1" applyBorder="1" applyAlignment="1" applyProtection="1">
      <alignment horizontal="center" vertical="center"/>
      <protection hidden="1"/>
    </xf>
    <xf numFmtId="0" fontId="0" fillId="2" borderId="33" xfId="0" applyFill="1" applyBorder="1" applyAlignment="1" applyProtection="1">
      <alignment vertical="center" wrapText="1"/>
      <protection hidden="1"/>
    </xf>
    <xf numFmtId="0" fontId="0" fillId="2" borderId="0" xfId="0" applyFill="1" applyAlignment="1" applyProtection="1">
      <alignment vertical="center"/>
      <protection hidden="1"/>
    </xf>
    <xf numFmtId="0" fontId="0" fillId="2" borderId="34" xfId="0" applyFill="1" applyBorder="1" applyAlignment="1" applyProtection="1">
      <alignment vertical="center"/>
      <protection hidden="1"/>
    </xf>
    <xf numFmtId="0" fontId="0" fillId="2" borderId="33" xfId="0" applyFill="1" applyBorder="1" applyAlignment="1" applyProtection="1">
      <alignment vertical="center"/>
      <protection hidden="1"/>
    </xf>
    <xf numFmtId="0" fontId="59" fillId="5" borderId="161" xfId="0" applyFont="1" applyFill="1" applyBorder="1" applyAlignment="1">
      <alignment vertical="center" wrapText="1"/>
    </xf>
    <xf numFmtId="0" fontId="59" fillId="5" borderId="162" xfId="0" applyFont="1" applyFill="1" applyBorder="1" applyAlignment="1">
      <alignment vertical="center" wrapText="1"/>
    </xf>
    <xf numFmtId="0" fontId="59" fillId="5" borderId="163" xfId="0" applyFont="1" applyFill="1" applyBorder="1" applyAlignment="1">
      <alignment vertical="center" wrapText="1"/>
    </xf>
    <xf numFmtId="0" fontId="26" fillId="2" borderId="33" xfId="0" applyFont="1" applyFill="1" applyBorder="1" applyAlignment="1" applyProtection="1">
      <alignment horizontal="center" vertical="center"/>
      <protection hidden="1"/>
    </xf>
    <xf numFmtId="0" fontId="26" fillId="2" borderId="0" xfId="0" applyFont="1" applyFill="1" applyAlignment="1" applyProtection="1">
      <alignment horizontal="center" vertical="center"/>
      <protection hidden="1"/>
    </xf>
    <xf numFmtId="0" fontId="26" fillId="2" borderId="34" xfId="0" applyFont="1" applyFill="1" applyBorder="1" applyAlignment="1" applyProtection="1">
      <alignment horizontal="center" vertical="center"/>
      <protection hidden="1"/>
    </xf>
    <xf numFmtId="0" fontId="2" fillId="2" borderId="0" xfId="0" applyFont="1" applyFill="1" applyAlignment="1" applyProtection="1">
      <alignment horizontal="center"/>
      <protection hidden="1"/>
    </xf>
    <xf numFmtId="0" fontId="18" fillId="9" borderId="41" xfId="0" applyFont="1" applyFill="1" applyBorder="1" applyAlignment="1" applyProtection="1">
      <alignment horizontal="center" vertical="center" wrapText="1"/>
      <protection hidden="1"/>
    </xf>
    <xf numFmtId="0" fontId="18" fillId="9" borderId="45" xfId="0" applyFont="1" applyFill="1" applyBorder="1" applyAlignment="1" applyProtection="1">
      <alignment horizontal="center" vertical="center" wrapText="1"/>
      <protection hidden="1"/>
    </xf>
    <xf numFmtId="0" fontId="18" fillId="9" borderId="42"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cellXfs>
  <cellStyles count="7">
    <cellStyle name="Collegamento ipertestuale" xfId="4" builtinId="8"/>
    <cellStyle name="Migliaia" xfId="6" builtinId="3"/>
    <cellStyle name="Normale" xfId="0" builtinId="0"/>
    <cellStyle name="Normale 2" xfId="2" xr:uid="{00000000-0005-0000-0000-000002000000}"/>
    <cellStyle name="Normale 3" xfId="5" xr:uid="{00000000-0005-0000-0000-000003000000}"/>
    <cellStyle name="Percentuale" xfId="1" builtinId="5"/>
    <cellStyle name="Percentuale 2" xfId="3" xr:uid="{00000000-0005-0000-0000-000005000000}"/>
  </cellStyles>
  <dxfs count="158">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color rgb="FF006600"/>
      </font>
      <fill>
        <patternFill>
          <bgColor rgb="FF92D050"/>
        </patternFill>
      </fill>
    </dxf>
    <dxf>
      <font>
        <b/>
        <i val="0"/>
        <color rgb="FFFFFF00"/>
      </font>
      <fill>
        <patternFill>
          <bgColor rgb="FFFF0000"/>
        </patternFill>
      </fill>
    </dxf>
    <dxf>
      <font>
        <b/>
        <i val="0"/>
        <strike val="0"/>
        <color rgb="FFFFFF00"/>
      </font>
      <fill>
        <patternFill>
          <bgColor rgb="FFFF0000"/>
        </patternFill>
      </fill>
    </dxf>
    <dxf>
      <font>
        <b/>
        <i val="0"/>
        <color rgb="FF006600"/>
      </font>
      <fill>
        <patternFill>
          <bgColor rgb="FF92D050"/>
        </patternFill>
      </fill>
    </dxf>
    <dxf>
      <font>
        <b/>
        <i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strike val="0"/>
        <color theme="4" tint="0.79998168889431442"/>
      </font>
      <fill>
        <patternFill>
          <bgColor theme="4" tint="0.79998168889431442"/>
        </patternFill>
      </fill>
    </dxf>
    <dxf>
      <font>
        <b/>
        <i val="0"/>
        <color rgb="FFFFFF00"/>
      </font>
      <fill>
        <patternFill>
          <bgColor rgb="FFFF0000"/>
        </patternFill>
      </fill>
    </dxf>
    <dxf>
      <font>
        <b/>
        <i val="0"/>
        <color rgb="FF006600"/>
      </font>
      <fill>
        <patternFill>
          <bgColor rgb="FF92D050"/>
        </patternFill>
      </fill>
    </dxf>
    <dxf>
      <font>
        <b/>
        <i val="0"/>
        <color rgb="FF006600"/>
      </font>
      <fill>
        <patternFill>
          <bgColor rgb="FF92D050"/>
        </patternFill>
      </fill>
    </dxf>
    <dxf>
      <font>
        <b/>
        <i val="0"/>
        <color rgb="FFFFFF00"/>
      </font>
      <fill>
        <patternFill>
          <bgColor rgb="FFFF0000"/>
        </patternFill>
      </fill>
    </dxf>
    <dxf>
      <font>
        <b/>
        <i val="0"/>
        <color rgb="FFFFFF00"/>
      </font>
      <fill>
        <patternFill>
          <bgColor rgb="FFFF0000"/>
        </patternFill>
      </fill>
    </dxf>
    <dxf>
      <font>
        <b/>
        <i val="0"/>
        <color rgb="FF006600"/>
      </font>
      <fill>
        <patternFill>
          <bgColor rgb="FF92D050"/>
        </patternFill>
      </fill>
    </dxf>
    <dxf>
      <font>
        <strike val="0"/>
        <color rgb="FF92D050"/>
      </font>
      <fill>
        <patternFill>
          <bgColor rgb="FF92D05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b/>
        <i val="0"/>
        <strike val="0"/>
        <color rgb="FF006600"/>
      </font>
      <fill>
        <patternFill>
          <bgColor rgb="FF92D050"/>
        </patternFill>
      </fill>
    </dxf>
    <dxf>
      <font>
        <b/>
        <i val="0"/>
        <strike val="0"/>
        <color rgb="FFFFFF00"/>
      </font>
      <fill>
        <patternFill>
          <bgColor rgb="FFFF0000"/>
        </patternFill>
      </fill>
    </dxf>
    <dxf>
      <font>
        <color rgb="FF006600"/>
      </font>
      <fill>
        <patternFill>
          <bgColor rgb="FF92D050"/>
        </patternFill>
      </fill>
    </dxf>
    <dxf>
      <font>
        <b/>
        <i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theme="6" tint="0.79998168889431442"/>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
      <font>
        <b/>
        <i val="0"/>
        <strike val="0"/>
        <color rgb="FF006600"/>
      </font>
      <fill>
        <patternFill>
          <bgColor rgb="FFCCFFCC"/>
        </patternFill>
      </fill>
    </dxf>
    <dxf>
      <font>
        <b/>
        <i val="0"/>
        <strike val="0"/>
        <color rgb="FFFFFF00"/>
      </font>
      <fill>
        <patternFill>
          <bgColor rgb="FFFF0000"/>
        </patternFill>
      </fill>
    </dxf>
  </dxfs>
  <tableStyles count="0" defaultTableStyle="TableStyleMedium2" defaultPivotStyle="PivotStyleLight16"/>
  <colors>
    <mruColors>
      <color rgb="FFCCFFCC"/>
      <color rgb="FF006600"/>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2221C-EF51-477C-A7E7-85223F5625EB}">
  <sheetPr codeName="Foglio1">
    <pageSetUpPr fitToPage="1"/>
  </sheetPr>
  <dimension ref="A13:O100"/>
  <sheetViews>
    <sheetView showGridLines="0" tabSelected="1" view="pageBreakPreview" topLeftCell="A13" zoomScaleSheetLayoutView="100" workbookViewId="0">
      <selection activeCell="A13" sqref="A13:O13"/>
    </sheetView>
  </sheetViews>
  <sheetFormatPr defaultColWidth="9.33203125" defaultRowHeight="11.25" x14ac:dyDescent="0.2"/>
  <cols>
    <col min="1" max="6" width="10.6640625" customWidth="1"/>
    <col min="7" max="8" width="11.83203125" customWidth="1"/>
    <col min="9" max="15" width="10.6640625" customWidth="1"/>
  </cols>
  <sheetData>
    <row r="13" spans="1:15" ht="297" customHeight="1" x14ac:dyDescent="0.2">
      <c r="A13" s="436" t="s">
        <v>299</v>
      </c>
      <c r="B13" s="436"/>
      <c r="C13" s="436"/>
      <c r="D13" s="436"/>
      <c r="E13" s="436"/>
      <c r="F13" s="436"/>
      <c r="G13" s="436"/>
      <c r="H13" s="436"/>
      <c r="I13" s="436"/>
      <c r="J13" s="436"/>
      <c r="K13" s="436"/>
      <c r="L13" s="436"/>
      <c r="M13" s="436"/>
      <c r="N13" s="436"/>
      <c r="O13" s="436"/>
    </row>
    <row r="14" spans="1:15" ht="18.75" customHeight="1" x14ac:dyDescent="0.2">
      <c r="A14" s="107"/>
      <c r="B14" s="107"/>
      <c r="C14" s="107"/>
      <c r="D14" s="107"/>
      <c r="E14" s="107"/>
      <c r="F14" s="107"/>
      <c r="G14" s="107"/>
      <c r="H14" s="107"/>
      <c r="I14" s="107"/>
      <c r="J14" s="107"/>
      <c r="K14" s="107"/>
      <c r="L14" s="107"/>
      <c r="M14" s="107"/>
      <c r="N14" s="107"/>
      <c r="O14" s="107"/>
    </row>
    <row r="15" spans="1:15" ht="18.75" x14ac:dyDescent="0.3">
      <c r="H15" s="60"/>
    </row>
    <row r="17" spans="1:15" ht="23.25" x14ac:dyDescent="0.35">
      <c r="A17" s="68"/>
      <c r="B17" s="68"/>
      <c r="C17" s="68"/>
      <c r="D17" s="68"/>
      <c r="E17" s="68"/>
      <c r="F17" s="68"/>
      <c r="G17" s="68"/>
      <c r="H17" s="69" t="s">
        <v>0</v>
      </c>
      <c r="I17" s="68"/>
      <c r="J17" s="68"/>
      <c r="K17" s="68"/>
      <c r="L17" s="68"/>
      <c r="M17" s="68"/>
      <c r="N17" s="68"/>
      <c r="O17" s="68"/>
    </row>
    <row r="18" spans="1:15" ht="18.75" x14ac:dyDescent="0.2">
      <c r="H18" s="59"/>
    </row>
    <row r="23" spans="1:15" ht="35.25" customHeight="1" x14ac:dyDescent="0.2">
      <c r="B23" s="437" t="s">
        <v>1</v>
      </c>
      <c r="C23" s="437"/>
      <c r="D23" s="437"/>
      <c r="E23" s="437"/>
      <c r="F23" s="437"/>
      <c r="G23" s="437"/>
      <c r="H23" s="437"/>
      <c r="I23" s="437"/>
      <c r="J23" s="437"/>
      <c r="K23" s="437"/>
      <c r="L23" s="437"/>
      <c r="M23" s="437"/>
      <c r="N23" s="437"/>
    </row>
    <row r="24" spans="1:15" x14ac:dyDescent="0.2">
      <c r="B24" s="437"/>
      <c r="C24" s="437"/>
      <c r="D24" s="437"/>
      <c r="E24" s="437"/>
      <c r="F24" s="437"/>
      <c r="G24" s="437"/>
      <c r="H24" s="437"/>
      <c r="I24" s="437"/>
      <c r="J24" s="437"/>
      <c r="K24" s="437"/>
      <c r="L24" s="437"/>
      <c r="M24" s="437"/>
      <c r="N24" s="437"/>
    </row>
    <row r="25" spans="1:15" x14ac:dyDescent="0.2">
      <c r="B25" s="437"/>
      <c r="C25" s="437"/>
      <c r="D25" s="437"/>
      <c r="E25" s="437"/>
      <c r="F25" s="437"/>
      <c r="G25" s="437"/>
      <c r="H25" s="437"/>
      <c r="I25" s="437"/>
      <c r="J25" s="437"/>
      <c r="K25" s="437"/>
      <c r="L25" s="437"/>
      <c r="M25" s="437"/>
      <c r="N25" s="437"/>
    </row>
    <row r="100" spans="1:1" x14ac:dyDescent="0.2">
      <c r="A100">
        <v>2401</v>
      </c>
    </row>
  </sheetData>
  <sheetProtection algorithmName="SHA-512" hashValue="mfeCXI+8c0wIwHGsyt36kRb33yrH9Qe5ye24vqHqbJtDkW4uT2MbjbQ1MrGyON1L6ahtZZ+U+cg4QhjfKpAuVA==" saltValue="l+aIPxy/HdHbSYUsBG3sdQ==" spinCount="100000" sheet="1" objects="1" scenarios="1"/>
  <mergeCells count="2">
    <mergeCell ref="A13:O13"/>
    <mergeCell ref="B23:N25"/>
  </mergeCells>
  <printOptions horizontalCentered="1" verticalCentered="1"/>
  <pageMargins left="0.11811023622047245" right="0.11811023622047245" top="0.15748031496062992" bottom="0.15748031496062992"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463C-CEA1-4025-8584-A3E7AD9FEE23}">
  <sheetPr codeName="Foglio10">
    <tabColor rgb="FFC00000"/>
  </sheetPr>
  <dimension ref="B1:G24"/>
  <sheetViews>
    <sheetView showGridLines="0" view="pageBreakPreview" zoomScaleNormal="100" zoomScaleSheetLayoutView="100" workbookViewId="0">
      <pane xSplit="2" ySplit="1" topLeftCell="C2" activePane="bottomRight" state="frozenSplit"/>
      <selection pane="topRight" activeCell="H28" sqref="H28"/>
      <selection pane="bottomLeft" activeCell="H28" sqref="H28"/>
      <selection pane="bottomRight" activeCell="D4" sqref="D4:D16"/>
    </sheetView>
  </sheetViews>
  <sheetFormatPr defaultColWidth="9.33203125" defaultRowHeight="11.25" x14ac:dyDescent="0.2"/>
  <cols>
    <col min="3" max="3" width="49.5" customWidth="1"/>
    <col min="4" max="4" width="106.6640625" customWidth="1"/>
    <col min="5" max="5" width="13" customWidth="1"/>
    <col min="6" max="6" width="12.83203125" customWidth="1"/>
  </cols>
  <sheetData>
    <row r="1" spans="2:7" ht="36" customHeight="1" thickTop="1" x14ac:dyDescent="0.25">
      <c r="B1" s="535" t="s">
        <v>60</v>
      </c>
      <c r="C1" s="536"/>
      <c r="D1" s="536"/>
      <c r="E1" s="536"/>
      <c r="F1" s="537"/>
      <c r="G1" s="56"/>
    </row>
    <row r="2" spans="2:7" ht="34.5" customHeight="1" x14ac:dyDescent="0.2">
      <c r="B2" s="540" t="s">
        <v>61</v>
      </c>
      <c r="C2" s="541"/>
      <c r="D2" s="323" t="s">
        <v>62</v>
      </c>
      <c r="E2" s="324" t="s">
        <v>63</v>
      </c>
      <c r="F2" s="325" t="s">
        <v>7</v>
      </c>
      <c r="G2" s="40"/>
    </row>
    <row r="3" spans="2:7" ht="45" customHeight="1" x14ac:dyDescent="0.2">
      <c r="B3" s="326">
        <v>1</v>
      </c>
      <c r="C3" s="432" t="s">
        <v>283</v>
      </c>
      <c r="D3" s="322"/>
      <c r="E3" s="327">
        <v>100</v>
      </c>
      <c r="F3" s="328" t="str">
        <f>IF(D3="","Inserire le informazioni richieste",IF(AND(D3&lt;&gt;"",E3&lt;G3),"Ridurre il testo riportato","OK"))</f>
        <v>Inserire le informazioni richieste</v>
      </c>
      <c r="G3" s="53">
        <f>LEN(D3)</f>
        <v>0</v>
      </c>
    </row>
    <row r="4" spans="2:7" ht="45" customHeight="1" x14ac:dyDescent="0.2">
      <c r="B4" s="326">
        <f>1+B3</f>
        <v>2</v>
      </c>
      <c r="C4" s="432" t="s">
        <v>284</v>
      </c>
      <c r="D4" s="322"/>
      <c r="E4" s="327">
        <v>1000</v>
      </c>
      <c r="F4" s="328" t="str">
        <f t="shared" ref="F4:F16" si="0">IF(D4="","Inserire le informazioni richieste",IF(AND(D4&lt;&gt;"",E4&lt;G4),"Ridurre il testo riportato","OK"))</f>
        <v>Inserire le informazioni richieste</v>
      </c>
      <c r="G4" s="53">
        <f t="shared" ref="G4:G7" si="1">LEN(D4)</f>
        <v>0</v>
      </c>
    </row>
    <row r="5" spans="2:7" ht="45" customHeight="1" x14ac:dyDescent="0.2">
      <c r="B5" s="326">
        <f t="shared" ref="B5" si="2">1+B4</f>
        <v>3</v>
      </c>
      <c r="C5" s="432" t="s">
        <v>285</v>
      </c>
      <c r="D5" s="322"/>
      <c r="E5" s="327">
        <v>2000</v>
      </c>
      <c r="F5" s="328" t="str">
        <f t="shared" si="0"/>
        <v>Inserire le informazioni richieste</v>
      </c>
      <c r="G5" s="53">
        <f t="shared" si="1"/>
        <v>0</v>
      </c>
    </row>
    <row r="6" spans="2:7" ht="45" customHeight="1" x14ac:dyDescent="0.2">
      <c r="B6" s="326">
        <f t="shared" ref="B6:B17" si="3">1+B5</f>
        <v>4</v>
      </c>
      <c r="C6" s="432" t="s">
        <v>286</v>
      </c>
      <c r="D6" s="322"/>
      <c r="E6" s="327">
        <v>1000</v>
      </c>
      <c r="F6" s="328" t="str">
        <f t="shared" si="0"/>
        <v>Inserire le informazioni richieste</v>
      </c>
      <c r="G6" s="53">
        <f t="shared" si="1"/>
        <v>0</v>
      </c>
    </row>
    <row r="7" spans="2:7" ht="45" customHeight="1" x14ac:dyDescent="0.2">
      <c r="B7" s="326">
        <f t="shared" si="3"/>
        <v>5</v>
      </c>
      <c r="C7" s="432" t="s">
        <v>287</v>
      </c>
      <c r="D7" s="322"/>
      <c r="E7" s="327">
        <v>2000</v>
      </c>
      <c r="F7" s="328" t="str">
        <f t="shared" si="0"/>
        <v>Inserire le informazioni richieste</v>
      </c>
      <c r="G7" s="53">
        <f t="shared" si="1"/>
        <v>0</v>
      </c>
    </row>
    <row r="8" spans="2:7" ht="45" customHeight="1" x14ac:dyDescent="0.2">
      <c r="B8" s="326">
        <f>+B7+1</f>
        <v>6</v>
      </c>
      <c r="C8" s="432" t="s">
        <v>288</v>
      </c>
      <c r="D8" s="322"/>
      <c r="E8" s="327">
        <v>1500</v>
      </c>
      <c r="F8" s="328" t="str">
        <f t="shared" si="0"/>
        <v>Inserire le informazioni richieste</v>
      </c>
      <c r="G8" s="53">
        <f t="shared" ref="G8:G17" si="4">LEN(D8)</f>
        <v>0</v>
      </c>
    </row>
    <row r="9" spans="2:7" ht="45" customHeight="1" x14ac:dyDescent="0.2">
      <c r="B9" s="326">
        <f t="shared" si="3"/>
        <v>7</v>
      </c>
      <c r="C9" s="432" t="s">
        <v>289</v>
      </c>
      <c r="D9" s="322"/>
      <c r="E9" s="327">
        <v>2000</v>
      </c>
      <c r="F9" s="328" t="str">
        <f t="shared" si="0"/>
        <v>Inserire le informazioni richieste</v>
      </c>
      <c r="G9" s="53">
        <f t="shared" si="4"/>
        <v>0</v>
      </c>
    </row>
    <row r="10" spans="2:7" ht="45" customHeight="1" x14ac:dyDescent="0.2">
      <c r="B10" s="326">
        <f t="shared" si="3"/>
        <v>8</v>
      </c>
      <c r="C10" s="432" t="s">
        <v>290</v>
      </c>
      <c r="D10" s="322"/>
      <c r="E10" s="327">
        <v>2000</v>
      </c>
      <c r="F10" s="328" t="str">
        <f t="shared" si="0"/>
        <v>Inserire le informazioni richieste</v>
      </c>
      <c r="G10" s="53">
        <f t="shared" si="4"/>
        <v>0</v>
      </c>
    </row>
    <row r="11" spans="2:7" ht="45" customHeight="1" x14ac:dyDescent="0.2">
      <c r="B11" s="326">
        <f t="shared" si="3"/>
        <v>9</v>
      </c>
      <c r="C11" s="432" t="s">
        <v>291</v>
      </c>
      <c r="D11" s="322"/>
      <c r="E11" s="327">
        <v>1500</v>
      </c>
      <c r="F11" s="328" t="str">
        <f t="shared" si="0"/>
        <v>Inserire le informazioni richieste</v>
      </c>
      <c r="G11" s="53">
        <f t="shared" si="4"/>
        <v>0</v>
      </c>
    </row>
    <row r="12" spans="2:7" ht="45" customHeight="1" x14ac:dyDescent="0.2">
      <c r="B12" s="326">
        <f t="shared" si="3"/>
        <v>10</v>
      </c>
      <c r="C12" s="432" t="s">
        <v>292</v>
      </c>
      <c r="D12" s="322"/>
      <c r="E12" s="327">
        <v>6000</v>
      </c>
      <c r="F12" s="328" t="str">
        <f t="shared" si="0"/>
        <v>Inserire le informazioni richieste</v>
      </c>
      <c r="G12" s="53">
        <f t="shared" si="4"/>
        <v>0</v>
      </c>
    </row>
    <row r="13" spans="2:7" ht="45" customHeight="1" x14ac:dyDescent="0.2">
      <c r="B13" s="326">
        <f t="shared" si="3"/>
        <v>11</v>
      </c>
      <c r="C13" s="432" t="s">
        <v>293</v>
      </c>
      <c r="D13" s="322"/>
      <c r="E13" s="327">
        <v>1000</v>
      </c>
      <c r="F13" s="328" t="str">
        <f t="shared" si="0"/>
        <v>Inserire le informazioni richieste</v>
      </c>
      <c r="G13" s="53">
        <f t="shared" si="4"/>
        <v>0</v>
      </c>
    </row>
    <row r="14" spans="2:7" ht="45" customHeight="1" x14ac:dyDescent="0.2">
      <c r="B14" s="326">
        <f t="shared" si="3"/>
        <v>12</v>
      </c>
      <c r="C14" s="432" t="s">
        <v>294</v>
      </c>
      <c r="D14" s="322"/>
      <c r="E14" s="327">
        <v>4000</v>
      </c>
      <c r="F14" s="328" t="str">
        <f t="shared" si="0"/>
        <v>Inserire le informazioni richieste</v>
      </c>
      <c r="G14" s="53">
        <f t="shared" si="4"/>
        <v>0</v>
      </c>
    </row>
    <row r="15" spans="2:7" ht="45" customHeight="1" x14ac:dyDescent="0.2">
      <c r="B15" s="326">
        <f t="shared" si="3"/>
        <v>13</v>
      </c>
      <c r="C15" s="432" t="s">
        <v>295</v>
      </c>
      <c r="D15" s="322"/>
      <c r="E15" s="327">
        <v>1000</v>
      </c>
      <c r="F15" s="328" t="str">
        <f t="shared" si="0"/>
        <v>Inserire le informazioni richieste</v>
      </c>
      <c r="G15" s="53">
        <f t="shared" si="4"/>
        <v>0</v>
      </c>
    </row>
    <row r="16" spans="2:7" ht="45" customHeight="1" x14ac:dyDescent="0.2">
      <c r="B16" s="326">
        <f t="shared" si="3"/>
        <v>14</v>
      </c>
      <c r="C16" s="432" t="s">
        <v>296</v>
      </c>
      <c r="D16" s="322"/>
      <c r="E16" s="327">
        <v>1000</v>
      </c>
      <c r="F16" s="328" t="str">
        <f t="shared" si="0"/>
        <v>Inserire le informazioni richieste</v>
      </c>
      <c r="G16" s="53">
        <f t="shared" si="4"/>
        <v>0</v>
      </c>
    </row>
    <row r="17" spans="2:7" ht="45" customHeight="1" thickBot="1" x14ac:dyDescent="0.25">
      <c r="B17" s="329">
        <f t="shared" si="3"/>
        <v>15</v>
      </c>
      <c r="C17" s="433" t="s">
        <v>297</v>
      </c>
      <c r="D17" s="330"/>
      <c r="E17" s="331">
        <v>2000</v>
      </c>
      <c r="F17" s="332" t="str">
        <f>IF(AND(D17&lt;&gt;"",E17&lt;G17),"Ridurre il testo riportato","OK")</f>
        <v>OK</v>
      </c>
      <c r="G17" s="53">
        <f t="shared" si="4"/>
        <v>0</v>
      </c>
    </row>
    <row r="18" spans="2:7" ht="60" customHeight="1" thickTop="1" thickBot="1" x14ac:dyDescent="0.25">
      <c r="B18" s="538" t="s">
        <v>64</v>
      </c>
      <c r="C18" s="539"/>
      <c r="D18" s="539"/>
      <c r="E18" s="539"/>
      <c r="F18" s="148" t="str">
        <f>IF(AND(F3="OK",F4="OK",F5="OK",F6="OK",F7="OK",F8="OK",F9="OK",F10="OK",F11="OK",F12="OK",F13="OK",F14="OK",F15="OK",F16="OK",F17="OK"),"OK","CHECK")</f>
        <v>CHECK</v>
      </c>
      <c r="G18" s="21"/>
    </row>
    <row r="19" spans="2:7" x14ac:dyDescent="0.2">
      <c r="E19" s="21"/>
      <c r="F19" s="51"/>
      <c r="G19" s="21"/>
    </row>
    <row r="23" spans="2:7" x14ac:dyDescent="0.2">
      <c r="E23">
        <f>SUM(E3:E16)</f>
        <v>26100</v>
      </c>
    </row>
    <row r="24" spans="2:7" x14ac:dyDescent="0.2">
      <c r="E24">
        <f>+E23/4000</f>
        <v>6.5250000000000004</v>
      </c>
    </row>
  </sheetData>
  <sheetProtection algorithmName="SHA-512" hashValue="ZGcWiBpD4+a0VIt7iB626HgvWZ7V0h0DaBbmHq4oKqvoDZhCifGcx/mM15wNCuwzBTSAhu0quEwhXY3/xWhrOw==" saltValue="NmbOa/3YQty7W/lSZSqvbg==" spinCount="100000" sheet="1" formatCells="0" formatColumns="0" formatRows="0"/>
  <mergeCells count="3">
    <mergeCell ref="B1:F1"/>
    <mergeCell ref="B18:E18"/>
    <mergeCell ref="B2:C2"/>
  </mergeCells>
  <conditionalFormatting sqref="F3:F19">
    <cfRule type="containsText" dxfId="61" priority="1" operator="containsText" text="Ridurre il testo riportato">
      <formula>NOT(ISERROR(SEARCH("Ridurre il testo riportato",F3)))</formula>
    </cfRule>
    <cfRule type="containsText" dxfId="60" priority="2" operator="containsText" text="OK">
      <formula>NOT(ISERROR(SEARCH("OK",F3)))</formula>
    </cfRule>
    <cfRule type="containsText" dxfId="59" priority="3" operator="containsText" text="Inserire le informazioni richieste">
      <formula>NOT(ISERROR(SEARCH("Inserire le informazioni richieste",F3)))</formula>
    </cfRule>
  </conditionalFormatting>
  <conditionalFormatting sqref="F18:F19">
    <cfRule type="containsText" dxfId="58" priority="10" operator="containsText" text="OK">
      <formula>NOT(ISERROR(SEARCH("OK",F18)))</formula>
    </cfRule>
    <cfRule type="containsText" dxfId="57" priority="11" operator="containsText" text="CHECK">
      <formula>NOT(ISERROR(SEARCH("CHECK",F18)))</formula>
    </cfRule>
  </conditionalFormatting>
  <printOptions horizontalCentered="1" verticalCentered="1"/>
  <pageMargins left="0.11811023622047245" right="0.11811023622047245" top="0.15748031496062992" bottom="0.19685039370078741" header="0.31496062992125984" footer="0.31496062992125984"/>
  <pageSetup paperSize="9" scale="90" orientation="landscape" horizontalDpi="1200" verticalDpi="1200" r:id="rId1"/>
  <headerFooter>
    <oddFooter>Pagina &amp;P di &amp;N</oddFooter>
  </headerFooter>
  <rowBreaks count="2" manualBreakCount="2">
    <brk id="6" max="16383" man="1"/>
    <brk id="11" max="16383" man="1"/>
  </rowBreaks>
  <ignoredErrors>
    <ignoredError sqref="B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EFC8-C8DA-4604-8C45-3377D0EFD836}">
  <sheetPr codeName="Foglio11">
    <tabColor rgb="FFC00000"/>
  </sheetPr>
  <dimension ref="A2:P13"/>
  <sheetViews>
    <sheetView view="pageBreakPreview" zoomScaleNormal="100" zoomScaleSheetLayoutView="100" workbookViewId="0">
      <pane xSplit="1" ySplit="4" topLeftCell="B5" activePane="bottomRight" state="frozenSplit"/>
      <selection pane="topRight" activeCell="E13" sqref="E13"/>
      <selection pane="bottomLeft" activeCell="E13" sqref="E13"/>
      <selection pane="bottomRight" activeCell="B5" sqref="B5"/>
    </sheetView>
  </sheetViews>
  <sheetFormatPr defaultRowHeight="11.25" x14ac:dyDescent="0.2"/>
  <cols>
    <col min="1" max="1" width="50.33203125" customWidth="1"/>
    <col min="2" max="2" width="63.83203125" customWidth="1"/>
    <col min="3" max="16" width="70.83203125" customWidth="1"/>
  </cols>
  <sheetData>
    <row r="2" spans="1:16" ht="15" customHeight="1" x14ac:dyDescent="0.2">
      <c r="A2" s="439" t="s">
        <v>65</v>
      </c>
      <c r="B2" s="439" t="s">
        <v>66</v>
      </c>
      <c r="C2" s="439" t="s">
        <v>66</v>
      </c>
      <c r="D2" s="439" t="s">
        <v>66</v>
      </c>
      <c r="E2" s="439" t="s">
        <v>66</v>
      </c>
      <c r="F2" s="439" t="s">
        <v>66</v>
      </c>
      <c r="G2" s="439" t="s">
        <v>66</v>
      </c>
      <c r="H2" s="439" t="s">
        <v>66</v>
      </c>
      <c r="I2" s="439" t="s">
        <v>66</v>
      </c>
      <c r="J2" s="439" t="s">
        <v>66</v>
      </c>
      <c r="K2" s="439" t="s">
        <v>66</v>
      </c>
      <c r="L2" s="439" t="s">
        <v>66</v>
      </c>
      <c r="M2" s="439" t="s">
        <v>66</v>
      </c>
      <c r="N2" s="439" t="s">
        <v>66</v>
      </c>
      <c r="O2" s="439" t="s">
        <v>66</v>
      </c>
      <c r="P2" s="439" t="s">
        <v>66</v>
      </c>
    </row>
    <row r="3" spans="1:16" ht="15" customHeight="1" thickBot="1" x14ac:dyDescent="0.25">
      <c r="A3" s="542"/>
      <c r="B3" s="542"/>
      <c r="C3" s="542"/>
      <c r="D3" s="542"/>
      <c r="E3" s="542"/>
      <c r="F3" s="542"/>
      <c r="G3" s="542"/>
      <c r="H3" s="542"/>
      <c r="I3" s="542"/>
      <c r="J3" s="542"/>
      <c r="K3" s="542"/>
      <c r="L3" s="542"/>
      <c r="M3" s="542"/>
      <c r="N3" s="542"/>
      <c r="O3" s="542"/>
      <c r="P3" s="542"/>
    </row>
    <row r="4" spans="1:16" ht="70.5" customHeight="1" thickBot="1" x14ac:dyDescent="0.25">
      <c r="A4" s="333" t="s">
        <v>67</v>
      </c>
      <c r="B4" s="334" t="s">
        <v>68</v>
      </c>
      <c r="C4" s="334" t="s">
        <v>69</v>
      </c>
      <c r="D4" s="334" t="s">
        <v>70</v>
      </c>
      <c r="E4" s="334" t="s">
        <v>71</v>
      </c>
      <c r="F4" s="334" t="s">
        <v>72</v>
      </c>
      <c r="G4" s="334" t="s">
        <v>73</v>
      </c>
      <c r="H4" s="334" t="s">
        <v>74</v>
      </c>
      <c r="I4" s="334" t="s">
        <v>75</v>
      </c>
      <c r="J4" s="334" t="s">
        <v>76</v>
      </c>
      <c r="K4" s="334" t="s">
        <v>77</v>
      </c>
      <c r="L4" s="334" t="s">
        <v>78</v>
      </c>
      <c r="M4" s="334" t="s">
        <v>79</v>
      </c>
      <c r="N4" s="334" t="s">
        <v>80</v>
      </c>
      <c r="O4" s="334" t="s">
        <v>81</v>
      </c>
      <c r="P4" s="334" t="s">
        <v>82</v>
      </c>
    </row>
    <row r="5" spans="1:16" ht="91.35" customHeight="1" x14ac:dyDescent="0.2">
      <c r="A5" s="96" t="s">
        <v>83</v>
      </c>
      <c r="B5" s="97"/>
      <c r="C5" s="97"/>
      <c r="D5" s="97"/>
      <c r="E5" s="97"/>
      <c r="F5" s="97"/>
      <c r="G5" s="97"/>
      <c r="H5" s="97"/>
      <c r="I5" s="97"/>
      <c r="J5" s="97"/>
      <c r="K5" s="97"/>
      <c r="L5" s="97"/>
      <c r="M5" s="97"/>
      <c r="N5" s="97"/>
      <c r="O5" s="97"/>
      <c r="P5" s="98"/>
    </row>
    <row r="6" spans="1:16" ht="50.1" customHeight="1" x14ac:dyDescent="0.2">
      <c r="A6" s="99" t="s">
        <v>84</v>
      </c>
      <c r="B6" s="100"/>
      <c r="C6" s="100"/>
      <c r="D6" s="100"/>
      <c r="E6" s="100"/>
      <c r="F6" s="100"/>
      <c r="G6" s="100"/>
      <c r="H6" s="100"/>
      <c r="I6" s="100"/>
      <c r="J6" s="100"/>
      <c r="K6" s="100"/>
      <c r="L6" s="100"/>
      <c r="M6" s="100"/>
      <c r="N6" s="100"/>
      <c r="O6" s="100"/>
      <c r="P6" s="101"/>
    </row>
    <row r="7" spans="1:16" ht="50.1" customHeight="1" x14ac:dyDescent="0.2">
      <c r="A7" s="99" t="s">
        <v>85</v>
      </c>
      <c r="B7" s="100"/>
      <c r="C7" s="100"/>
      <c r="D7" s="100"/>
      <c r="E7" s="100"/>
      <c r="F7" s="100"/>
      <c r="G7" s="100"/>
      <c r="H7" s="100"/>
      <c r="I7" s="100"/>
      <c r="J7" s="100"/>
      <c r="K7" s="100"/>
      <c r="L7" s="100"/>
      <c r="M7" s="100"/>
      <c r="N7" s="100"/>
      <c r="O7" s="100"/>
      <c r="P7" s="101"/>
    </row>
    <row r="8" spans="1:16" ht="50.1" customHeight="1" x14ac:dyDescent="0.2">
      <c r="A8" s="99" t="s">
        <v>86</v>
      </c>
      <c r="B8" s="100"/>
      <c r="C8" s="100"/>
      <c r="D8" s="100"/>
      <c r="E8" s="100"/>
      <c r="F8" s="100"/>
      <c r="G8" s="100"/>
      <c r="H8" s="100"/>
      <c r="I8" s="100"/>
      <c r="J8" s="100"/>
      <c r="K8" s="100"/>
      <c r="L8" s="100"/>
      <c r="M8" s="100"/>
      <c r="N8" s="100"/>
      <c r="O8" s="100"/>
      <c r="P8" s="101"/>
    </row>
    <row r="9" spans="1:16" ht="50.1" customHeight="1" x14ac:dyDescent="0.2">
      <c r="A9" s="99" t="s">
        <v>87</v>
      </c>
      <c r="B9" s="100"/>
      <c r="C9" s="100"/>
      <c r="D9" s="100"/>
      <c r="E9" s="100"/>
      <c r="F9" s="100"/>
      <c r="G9" s="100"/>
      <c r="H9" s="100"/>
      <c r="I9" s="100"/>
      <c r="J9" s="100"/>
      <c r="K9" s="100"/>
      <c r="L9" s="100"/>
      <c r="M9" s="100"/>
      <c r="N9" s="100"/>
      <c r="O9" s="100"/>
      <c r="P9" s="101"/>
    </row>
    <row r="10" spans="1:16" ht="50.1" customHeight="1" x14ac:dyDescent="0.2">
      <c r="A10" s="99" t="s">
        <v>88</v>
      </c>
      <c r="B10" s="100"/>
      <c r="C10" s="100"/>
      <c r="D10" s="100"/>
      <c r="E10" s="100"/>
      <c r="F10" s="100"/>
      <c r="G10" s="100"/>
      <c r="H10" s="100"/>
      <c r="I10" s="100"/>
      <c r="J10" s="100"/>
      <c r="K10" s="100"/>
      <c r="L10" s="100"/>
      <c r="M10" s="100"/>
      <c r="N10" s="100"/>
      <c r="O10" s="100"/>
      <c r="P10" s="101"/>
    </row>
    <row r="11" spans="1:16" ht="50.1" customHeight="1" x14ac:dyDescent="0.2">
      <c r="A11" s="99" t="s">
        <v>89</v>
      </c>
      <c r="B11" s="100"/>
      <c r="C11" s="100"/>
      <c r="D11" s="100"/>
      <c r="E11" s="100"/>
      <c r="F11" s="100"/>
      <c r="G11" s="100"/>
      <c r="H11" s="100"/>
      <c r="I11" s="100"/>
      <c r="J11" s="100"/>
      <c r="K11" s="100"/>
      <c r="L11" s="100"/>
      <c r="M11" s="100"/>
      <c r="N11" s="100"/>
      <c r="O11" s="100"/>
      <c r="P11" s="101"/>
    </row>
    <row r="12" spans="1:16" ht="50.1" customHeight="1" x14ac:dyDescent="0.2">
      <c r="A12" s="102" t="s">
        <v>90</v>
      </c>
      <c r="B12" s="103" t="s">
        <v>91</v>
      </c>
      <c r="C12" s="103" t="s">
        <v>91</v>
      </c>
      <c r="D12" s="103" t="s">
        <v>91</v>
      </c>
      <c r="E12" s="103" t="s">
        <v>91</v>
      </c>
      <c r="F12" s="103" t="s">
        <v>91</v>
      </c>
      <c r="G12" s="103" t="s">
        <v>91</v>
      </c>
      <c r="H12" s="103" t="s">
        <v>91</v>
      </c>
      <c r="I12" s="103" t="s">
        <v>91</v>
      </c>
      <c r="J12" s="103" t="s">
        <v>91</v>
      </c>
      <c r="K12" s="103" t="s">
        <v>91</v>
      </c>
      <c r="L12" s="103" t="s">
        <v>91</v>
      </c>
      <c r="M12" s="103" t="s">
        <v>91</v>
      </c>
      <c r="N12" s="103" t="s">
        <v>91</v>
      </c>
      <c r="O12" s="103" t="s">
        <v>91</v>
      </c>
      <c r="P12" s="103" t="s">
        <v>91</v>
      </c>
    </row>
    <row r="13" spans="1:16" ht="50.1" customHeight="1" thickBot="1" x14ac:dyDescent="0.25">
      <c r="A13" s="104" t="s">
        <v>92</v>
      </c>
      <c r="B13" s="105"/>
      <c r="C13" s="105"/>
      <c r="D13" s="105"/>
      <c r="E13" s="105"/>
      <c r="F13" s="105"/>
      <c r="G13" s="105"/>
      <c r="H13" s="105"/>
      <c r="I13" s="105"/>
      <c r="J13" s="105"/>
      <c r="K13" s="105"/>
      <c r="L13" s="105"/>
      <c r="M13" s="105"/>
      <c r="N13" s="105"/>
      <c r="O13" s="105"/>
      <c r="P13" s="106"/>
    </row>
  </sheetData>
  <sheetProtection algorithmName="SHA-512" hashValue="Sz6cnRWEbzdVgcxyd4Cn359ECEgxZur2+ZUgu++8CnueQWgqHm1eDIlJwP3fQ3tjLsO2Q10JWOSq4RkrQQIEMw==" saltValue="9NLD5W74d89Ac6ndo9mEBQ==" spinCount="100000" sheet="1" formatCells="0" formatColumns="0" formatRows="0"/>
  <mergeCells count="16">
    <mergeCell ref="K2:K3"/>
    <mergeCell ref="F2:F3"/>
    <mergeCell ref="G2:G3"/>
    <mergeCell ref="H2:H3"/>
    <mergeCell ref="I2:I3"/>
    <mergeCell ref="J2:J3"/>
    <mergeCell ref="A2:A3"/>
    <mergeCell ref="B2:B3"/>
    <mergeCell ref="C2:C3"/>
    <mergeCell ref="D2:D3"/>
    <mergeCell ref="E2:E3"/>
    <mergeCell ref="M2:M3"/>
    <mergeCell ref="N2:N3"/>
    <mergeCell ref="O2:O3"/>
    <mergeCell ref="P2:P3"/>
    <mergeCell ref="L2:L3"/>
  </mergeCells>
  <printOptions horizontalCentered="1" verticalCentered="1"/>
  <pageMargins left="0.11811023622047245" right="0.11811023622047245" top="0.15748031496062992" bottom="0.15748031496062992"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2">
    <tabColor theme="3" tint="0.39997558519241921"/>
    <pageSetUpPr fitToPage="1"/>
  </sheetPr>
  <dimension ref="B1:T164"/>
  <sheetViews>
    <sheetView showGridLines="0" view="pageBreakPreview" zoomScale="85" zoomScaleNormal="85" zoomScaleSheetLayoutView="85" zoomScalePageLayoutView="80" workbookViewId="0">
      <selection activeCell="T150" sqref="T150"/>
    </sheetView>
  </sheetViews>
  <sheetFormatPr defaultColWidth="8.6640625" defaultRowHeight="11.25" x14ac:dyDescent="0.2"/>
  <cols>
    <col min="2" max="2" width="59.83203125" customWidth="1"/>
    <col min="3" max="3" width="65.6640625" customWidth="1"/>
    <col min="4" max="5" width="15" customWidth="1"/>
    <col min="6" max="6" width="16.6640625" customWidth="1"/>
    <col min="7" max="7" width="20.83203125" customWidth="1"/>
    <col min="8" max="8" width="15.83203125" customWidth="1"/>
    <col min="9" max="9" width="17.1640625" customWidth="1"/>
    <col min="10" max="13" width="18.1640625" customWidth="1"/>
    <col min="14" max="14" width="15.83203125" customWidth="1"/>
    <col min="15" max="15" width="19.33203125" customWidth="1"/>
    <col min="16" max="16" width="15.83203125" customWidth="1"/>
    <col min="17" max="17" width="16.6640625" customWidth="1"/>
    <col min="18" max="18" width="15.83203125" hidden="1" customWidth="1"/>
    <col min="19" max="19" width="16.6640625" customWidth="1"/>
    <col min="20" max="20" width="24.83203125" customWidth="1"/>
    <col min="21" max="21" width="15.83203125" customWidth="1"/>
    <col min="22" max="22" width="15.1640625" customWidth="1"/>
    <col min="23" max="23" width="18" customWidth="1"/>
    <col min="24" max="24" width="19.6640625" customWidth="1"/>
    <col min="25" max="25" width="21.5" customWidth="1"/>
    <col min="26" max="26" width="23.1640625" customWidth="1"/>
  </cols>
  <sheetData>
    <row r="1" spans="2:19" ht="23.25" customHeight="1" thickTop="1" x14ac:dyDescent="0.2">
      <c r="B1" s="582" t="s">
        <v>93</v>
      </c>
      <c r="C1" s="583"/>
      <c r="D1" s="583"/>
      <c r="E1" s="583"/>
      <c r="F1" s="583"/>
      <c r="G1" s="583"/>
      <c r="H1" s="583"/>
      <c r="I1" s="583"/>
      <c r="J1" s="583"/>
      <c r="K1" s="583"/>
      <c r="L1" s="583"/>
      <c r="M1" s="583"/>
      <c r="N1" s="583"/>
      <c r="O1" s="583"/>
      <c r="P1" s="583"/>
      <c r="Q1" s="583"/>
      <c r="R1" s="583"/>
      <c r="S1" s="584"/>
    </row>
    <row r="2" spans="2:19" x14ac:dyDescent="0.2">
      <c r="B2" s="585"/>
      <c r="C2" s="586"/>
      <c r="D2" s="586"/>
      <c r="E2" s="586"/>
      <c r="F2" s="586"/>
      <c r="G2" s="586"/>
      <c r="H2" s="586"/>
      <c r="I2" s="586"/>
      <c r="J2" s="586"/>
      <c r="K2" s="586"/>
      <c r="L2" s="586"/>
      <c r="M2" s="586"/>
      <c r="N2" s="586"/>
      <c r="O2" s="586"/>
      <c r="P2" s="586"/>
      <c r="Q2" s="586"/>
      <c r="R2" s="586"/>
      <c r="S2" s="587"/>
    </row>
    <row r="3" spans="2:19" ht="12" customHeight="1" x14ac:dyDescent="0.2">
      <c r="B3" s="585"/>
      <c r="C3" s="586"/>
      <c r="D3" s="586"/>
      <c r="E3" s="586"/>
      <c r="F3" s="586"/>
      <c r="G3" s="586"/>
      <c r="H3" s="586"/>
      <c r="I3" s="586"/>
      <c r="J3" s="586"/>
      <c r="K3" s="586"/>
      <c r="L3" s="586"/>
      <c r="M3" s="586"/>
      <c r="N3" s="586"/>
      <c r="O3" s="586"/>
      <c r="P3" s="586"/>
      <c r="Q3" s="586"/>
      <c r="R3" s="586"/>
      <c r="S3" s="587"/>
    </row>
    <row r="4" spans="2:19" ht="37.5" customHeight="1" thickBot="1" x14ac:dyDescent="0.25">
      <c r="B4" s="588" t="s">
        <v>94</v>
      </c>
      <c r="C4" s="589"/>
      <c r="D4" s="589"/>
      <c r="E4" s="589"/>
      <c r="F4" s="589"/>
      <c r="G4" s="589"/>
      <c r="H4" s="589"/>
      <c r="I4" s="589"/>
      <c r="J4" s="589"/>
      <c r="K4" s="589"/>
      <c r="L4" s="589"/>
      <c r="M4" s="589"/>
      <c r="N4" s="589"/>
      <c r="O4" s="589"/>
      <c r="P4" s="589"/>
      <c r="Q4" s="589"/>
      <c r="R4" s="589"/>
      <c r="S4" s="590"/>
    </row>
    <row r="5" spans="2:19" ht="93.75" customHeight="1" thickBot="1" x14ac:dyDescent="0.25">
      <c r="B5" s="591" t="s">
        <v>95</v>
      </c>
      <c r="C5" s="592"/>
      <c r="D5" s="592"/>
      <c r="E5" s="592"/>
      <c r="F5" s="592"/>
      <c r="G5" s="592"/>
      <c r="H5" s="593"/>
      <c r="I5" s="593"/>
      <c r="J5" s="593"/>
      <c r="K5" s="593"/>
      <c r="L5" s="593"/>
      <c r="M5" s="593"/>
      <c r="N5" s="593"/>
      <c r="O5" s="592"/>
      <c r="P5" s="592"/>
      <c r="Q5" s="592"/>
      <c r="R5" s="592"/>
      <c r="S5" s="594"/>
    </row>
    <row r="6" spans="2:19" ht="57" customHeight="1" thickTop="1" x14ac:dyDescent="0.2">
      <c r="B6" s="595" t="s">
        <v>96</v>
      </c>
      <c r="C6" s="597" t="s">
        <v>62</v>
      </c>
      <c r="D6" s="264"/>
      <c r="E6" s="265"/>
      <c r="F6" s="265"/>
      <c r="G6" s="265"/>
      <c r="H6" s="306" t="s">
        <v>97</v>
      </c>
      <c r="I6" s="307" t="s">
        <v>98</v>
      </c>
      <c r="J6" s="307" t="s">
        <v>99</v>
      </c>
      <c r="K6" s="307" t="s">
        <v>100</v>
      </c>
      <c r="L6" s="307" t="s">
        <v>101</v>
      </c>
      <c r="M6" s="307" t="s">
        <v>102</v>
      </c>
      <c r="N6" s="308" t="s">
        <v>103</v>
      </c>
      <c r="O6" s="299" t="s">
        <v>104</v>
      </c>
      <c r="P6" s="579" t="s">
        <v>105</v>
      </c>
      <c r="Q6" s="579" t="s">
        <v>106</v>
      </c>
      <c r="R6" s="273" t="s">
        <v>107</v>
      </c>
      <c r="S6" s="576" t="s">
        <v>7</v>
      </c>
    </row>
    <row r="7" spans="2:19" x14ac:dyDescent="0.2">
      <c r="B7" s="596"/>
      <c r="C7" s="549"/>
      <c r="D7" s="266"/>
      <c r="E7" s="267"/>
      <c r="F7" s="267"/>
      <c r="G7" s="267"/>
      <c r="H7" s="309" t="str">
        <f>IF(AND(A_I_1!D5&lt;&gt;"",A_I_1!B68="OK"),A_I_1!D5,"")</f>
        <v/>
      </c>
      <c r="I7" s="243" t="str">
        <f>IF(AND(A_I_2!D5&lt;&gt;"",A_I_2!B68="OK"),A_I_2!D5,"")</f>
        <v/>
      </c>
      <c r="J7" s="243" t="str">
        <f>IF(AND(A_I_3!D5&lt;&gt;"",A_I_3!B68="OK"),A_I_3!D5,"")</f>
        <v/>
      </c>
      <c r="K7" s="270" t="str">
        <f>IF(AND(A_I_4!D5&lt;&gt;"",A_I_4!B68="OK"),A_I_4!D5,"")</f>
        <v/>
      </c>
      <c r="L7" s="270" t="str">
        <f>IF(AND(A_I_5!D5&lt;&gt;"",A_I_5!B68="OK"),A_I_5!D5,"")</f>
        <v/>
      </c>
      <c r="M7" s="243" t="str">
        <f>IF(AND(A_OdR_1!D5&lt;&gt;"",A_OdR_1!B56="OK"),A_OdR_1!D5,"")</f>
        <v/>
      </c>
      <c r="N7" s="310" t="str">
        <f>IF(AND(A_OdR_2!D5&lt;&gt;"",A_OdR_2!B56="OK"),A_OdR_2!D5,"")</f>
        <v/>
      </c>
      <c r="O7" s="300"/>
      <c r="P7" s="580"/>
      <c r="Q7" s="580"/>
      <c r="R7" s="274"/>
      <c r="S7" s="577"/>
    </row>
    <row r="8" spans="2:19" x14ac:dyDescent="0.2">
      <c r="B8" s="596"/>
      <c r="C8" s="549"/>
      <c r="D8" s="266"/>
      <c r="E8" s="267"/>
      <c r="F8" s="267"/>
      <c r="G8" s="267"/>
      <c r="H8" s="309">
        <f>+A_I_1!D6</f>
        <v>0</v>
      </c>
      <c r="I8" s="243">
        <f>+A_I_2!D6</f>
        <v>0</v>
      </c>
      <c r="J8" s="243">
        <f>+A_I_3!D6</f>
        <v>0</v>
      </c>
      <c r="K8" s="270">
        <f>+A_I_4!D6</f>
        <v>0</v>
      </c>
      <c r="L8" s="270">
        <f>+A_I_5!D6</f>
        <v>0</v>
      </c>
      <c r="M8" s="243" t="s">
        <v>108</v>
      </c>
      <c r="N8" s="310" t="s">
        <v>109</v>
      </c>
      <c r="O8" s="301"/>
      <c r="P8" s="580"/>
      <c r="Q8" s="580"/>
      <c r="R8" s="274"/>
      <c r="S8" s="577"/>
    </row>
    <row r="9" spans="2:19" ht="26.25" customHeight="1" x14ac:dyDescent="0.2">
      <c r="B9" s="596"/>
      <c r="C9" s="549"/>
      <c r="D9" s="268"/>
      <c r="E9" s="269"/>
      <c r="F9" s="269"/>
      <c r="G9" s="269"/>
      <c r="H9" s="309" t="s">
        <v>110</v>
      </c>
      <c r="I9" s="243" t="s">
        <v>110</v>
      </c>
      <c r="J9" s="243" t="s">
        <v>110</v>
      </c>
      <c r="K9" s="243" t="s">
        <v>110</v>
      </c>
      <c r="L9" s="243" t="s">
        <v>110</v>
      </c>
      <c r="M9" s="243" t="s">
        <v>110</v>
      </c>
      <c r="N9" s="310" t="s">
        <v>110</v>
      </c>
      <c r="O9" s="302" t="s">
        <v>111</v>
      </c>
      <c r="P9" s="581"/>
      <c r="Q9" s="581"/>
      <c r="R9" s="275"/>
      <c r="S9" s="578"/>
    </row>
    <row r="10" spans="2:19" ht="47.25" customHeight="1" x14ac:dyDescent="0.2">
      <c r="B10" s="596"/>
      <c r="C10" s="549"/>
      <c r="D10" s="270"/>
      <c r="E10" s="271"/>
      <c r="F10" s="272"/>
      <c r="G10" s="296" t="s">
        <v>112</v>
      </c>
      <c r="H10" s="311">
        <f>IF(DB!$D$14="",0,IF(DB!$D$14=1,(H11+H152),IF(DB!$D$14=2,(H11+H117+H130+H140+H150))))</f>
        <v>0</v>
      </c>
      <c r="I10" s="245">
        <f>IF(DB!$D$14="",0,IF(DB!$D$14=1,(I11+I152),IF(DB!$D$14=2,(I11+I117+I130+I140+I150))))</f>
        <v>0</v>
      </c>
      <c r="J10" s="245">
        <f>IF(DB!$D$14="",0,IF(DB!$D$14=1,(J11+J152),IF(DB!$D$14=2,(J11+J117+J130+J140+J150))))</f>
        <v>0</v>
      </c>
      <c r="K10" s="245">
        <f>IF(DB!$D$14="",0,IF(DB!$D$14=1,(K11+K152),IF(DB!$D$14=2,(K11+K117+K130+K140+K150))))</f>
        <v>0</v>
      </c>
      <c r="L10" s="245">
        <f>IF(DB!$D$14="",0,IF(DB!$D$14=1,(L11+L152),IF(DB!$D$14=2,(L11+L117+L130+L140+L150))))</f>
        <v>0</v>
      </c>
      <c r="M10" s="245">
        <f>IF(DB!$D$14="",0,IF(DB!$D$14=1,(M11+M152),IF(DB!$D$14=2,(M11+M117+M130+M140+M150))))</f>
        <v>0</v>
      </c>
      <c r="N10" s="312">
        <f>IF(DB!$D$14="",0,IF(DB!$D$14=1,(N11+N152),IF(DB!$D$14=2,(N11+N117+N130+N140+N150))))</f>
        <v>0</v>
      </c>
      <c r="O10" s="303">
        <f>IF(DB!$D$14="",0,IF(DB!$D$14=1,(O11+O152),IF(DB!$D$14=2,(O11+O117+O130+O140+O150))))</f>
        <v>0</v>
      </c>
      <c r="P10" s="246">
        <f>IF(DB!$D$14="",0,IF(DB!$D$14=1,(P11+P152),IF(DB!$D$14=2,(P11+P117+P130+P140+P150))))</f>
        <v>0</v>
      </c>
      <c r="Q10" s="246">
        <f>IF(DB!$D$14="",0,IF(DB!$D$14=1,(Q11+Q152),IF(DB!$D$14=2,(Q11+Q117+Q130+Q140+Q150))))</f>
        <v>0</v>
      </c>
      <c r="R10" s="247"/>
      <c r="S10" s="248" t="str">
        <f>IF(O10=0,"",IF(OR(H160&lt;&gt;"OK",S153&lt;&gt;"OK"),"Rivedere importi e/o Anagrafica","OK"))</f>
        <v/>
      </c>
    </row>
    <row r="11" spans="2:19" ht="51.75" customHeight="1" x14ac:dyDescent="0.2">
      <c r="B11" s="249" t="s">
        <v>113</v>
      </c>
      <c r="C11" s="244"/>
      <c r="D11" s="288" t="s">
        <v>114</v>
      </c>
      <c r="E11" s="243" t="s">
        <v>115</v>
      </c>
      <c r="F11" s="243" t="s">
        <v>116</v>
      </c>
      <c r="G11" s="270" t="s">
        <v>117</v>
      </c>
      <c r="H11" s="313">
        <f>SUM(H13:H26)</f>
        <v>0</v>
      </c>
      <c r="I11" s="250">
        <f>SUM(I28:I41)</f>
        <v>0</v>
      </c>
      <c r="J11" s="250">
        <f>SUM(J43:J56)</f>
        <v>0</v>
      </c>
      <c r="K11" s="250">
        <f>SUM(K58:K71)</f>
        <v>0</v>
      </c>
      <c r="L11" s="250">
        <f>SUM(L73:L86)</f>
        <v>0</v>
      </c>
      <c r="M11" s="250">
        <f>SUM(M88:M101)</f>
        <v>0</v>
      </c>
      <c r="N11" s="314">
        <f>SUM(N103:N116)</f>
        <v>0</v>
      </c>
      <c r="O11" s="304">
        <f>SUM(O12:O116)</f>
        <v>0</v>
      </c>
      <c r="P11" s="251">
        <f>SUM(P12:P116)</f>
        <v>0</v>
      </c>
      <c r="Q11" s="251">
        <f>SUM(O11:P11)</f>
        <v>0</v>
      </c>
      <c r="R11" s="252"/>
      <c r="S11" s="253"/>
    </row>
    <row r="12" spans="2:19" ht="12" customHeight="1" x14ac:dyDescent="0.2">
      <c r="B12" s="249" t="s">
        <v>118</v>
      </c>
      <c r="C12" s="254"/>
      <c r="D12" s="289"/>
      <c r="E12" s="254"/>
      <c r="F12" s="254"/>
      <c r="G12" s="297"/>
      <c r="H12" s="315"/>
      <c r="I12" s="255"/>
      <c r="J12" s="255"/>
      <c r="K12" s="400"/>
      <c r="L12" s="400"/>
      <c r="M12" s="400"/>
      <c r="N12" s="316"/>
      <c r="O12" s="305"/>
      <c r="P12" s="256"/>
      <c r="Q12" s="256"/>
      <c r="R12" s="256"/>
      <c r="S12" s="257"/>
    </row>
    <row r="13" spans="2:19" ht="12" customHeight="1" x14ac:dyDescent="0.2">
      <c r="B13" s="258"/>
      <c r="C13" s="322"/>
      <c r="D13" s="290" t="s">
        <v>119</v>
      </c>
      <c r="E13" s="322"/>
      <c r="F13" s="254" t="str">
        <f>IF(E13="","",IF(E13=UCS!$F$5,UCS!$E$5,IF(E13=UCS!$F$6,UCS!$E$6,IF(E13=UCS!$F$7,UCS!$E$7))))</f>
        <v/>
      </c>
      <c r="G13" s="298"/>
      <c r="H13" s="315">
        <f t="shared" ref="H13:H26" si="0">IF(OR(D13="",E13="",G13=""),0,IF(D13="SS",(G13*F13),0))</f>
        <v>0</v>
      </c>
      <c r="I13" s="259"/>
      <c r="J13" s="259"/>
      <c r="K13" s="401"/>
      <c r="L13" s="401"/>
      <c r="M13" s="401"/>
      <c r="N13" s="317"/>
      <c r="O13" s="305">
        <f>SUM(H13:N13)</f>
        <v>0</v>
      </c>
      <c r="P13" s="260"/>
      <c r="Q13" s="256">
        <f>SUM(O13:P13)</f>
        <v>0</v>
      </c>
      <c r="R13" s="256"/>
      <c r="S13" s="261" t="str">
        <f>IF(AND(O13&gt;0,OR(B13="",C13="")), "Check","OK")</f>
        <v>OK</v>
      </c>
    </row>
    <row r="14" spans="2:19" ht="12" customHeight="1" x14ac:dyDescent="0.2">
      <c r="B14" s="258"/>
      <c r="C14" s="322"/>
      <c r="D14" s="290" t="s">
        <v>119</v>
      </c>
      <c r="E14" s="322"/>
      <c r="F14" s="254" t="str">
        <f>IF(E14="","",IF(E14=UCS!$F$5,UCS!$E$5,IF(E14=UCS!$F$6,UCS!$E$6,IF(E14=UCS!$F$7,UCS!$E$7))))</f>
        <v/>
      </c>
      <c r="G14" s="298"/>
      <c r="H14" s="315">
        <f t="shared" si="0"/>
        <v>0</v>
      </c>
      <c r="I14" s="259"/>
      <c r="J14" s="259"/>
      <c r="K14" s="401"/>
      <c r="L14" s="401"/>
      <c r="M14" s="401"/>
      <c r="N14" s="317"/>
      <c r="O14" s="305">
        <f t="shared" ref="O14:O26" si="1">SUM(H14:N14)</f>
        <v>0</v>
      </c>
      <c r="P14" s="260"/>
      <c r="Q14" s="256">
        <f t="shared" ref="Q14:Q26" si="2">SUM(O14:P14)</f>
        <v>0</v>
      </c>
      <c r="R14" s="256"/>
      <c r="S14" s="261" t="str">
        <f t="shared" ref="S14:S122" si="3">IF(AND(O14&gt;0,OR(B14="",C14="")), "Check","OK")</f>
        <v>OK</v>
      </c>
    </row>
    <row r="15" spans="2:19" ht="12" customHeight="1" x14ac:dyDescent="0.2">
      <c r="B15" s="258"/>
      <c r="C15" s="322"/>
      <c r="D15" s="290" t="s">
        <v>119</v>
      </c>
      <c r="E15" s="322"/>
      <c r="F15" s="254" t="str">
        <f>IF(E15="","",IF(E15=UCS!$F$5,UCS!$E$5,IF(E15=UCS!$F$6,UCS!$E$6,IF(E15=UCS!$F$7,UCS!$E$7))))</f>
        <v/>
      </c>
      <c r="G15" s="298"/>
      <c r="H15" s="315">
        <f t="shared" si="0"/>
        <v>0</v>
      </c>
      <c r="I15" s="259"/>
      <c r="J15" s="259"/>
      <c r="K15" s="401"/>
      <c r="L15" s="401"/>
      <c r="M15" s="401"/>
      <c r="N15" s="317"/>
      <c r="O15" s="305">
        <f t="shared" si="1"/>
        <v>0</v>
      </c>
      <c r="P15" s="260"/>
      <c r="Q15" s="256">
        <f t="shared" si="2"/>
        <v>0</v>
      </c>
      <c r="R15" s="256"/>
      <c r="S15" s="261" t="str">
        <f t="shared" si="3"/>
        <v>OK</v>
      </c>
    </row>
    <row r="16" spans="2:19" ht="12" customHeight="1" x14ac:dyDescent="0.2">
      <c r="B16" s="258"/>
      <c r="C16" s="322"/>
      <c r="D16" s="290" t="s">
        <v>119</v>
      </c>
      <c r="E16" s="322"/>
      <c r="F16" s="254" t="str">
        <f>IF(E16="","",IF(E16=UCS!$F$5,UCS!$E$5,IF(E16=UCS!$F$6,UCS!$E$6,IF(E16=UCS!$F$7,UCS!$E$7))))</f>
        <v/>
      </c>
      <c r="G16" s="298"/>
      <c r="H16" s="315">
        <f t="shared" si="0"/>
        <v>0</v>
      </c>
      <c r="I16" s="259"/>
      <c r="J16" s="259"/>
      <c r="K16" s="401"/>
      <c r="L16" s="401"/>
      <c r="M16" s="401"/>
      <c r="N16" s="317"/>
      <c r="O16" s="305">
        <f t="shared" si="1"/>
        <v>0</v>
      </c>
      <c r="P16" s="260"/>
      <c r="Q16" s="256">
        <f t="shared" si="2"/>
        <v>0</v>
      </c>
      <c r="R16" s="256"/>
      <c r="S16" s="261" t="str">
        <f t="shared" si="3"/>
        <v>OK</v>
      </c>
    </row>
    <row r="17" spans="2:19" ht="12" customHeight="1" x14ac:dyDescent="0.2">
      <c r="B17" s="258"/>
      <c r="C17" s="322"/>
      <c r="D17" s="290" t="s">
        <v>119</v>
      </c>
      <c r="E17" s="322"/>
      <c r="F17" s="254" t="str">
        <f>IF(E17="","",IF(E17=UCS!$F$5,UCS!$E$5,IF(E17=UCS!$F$6,UCS!$E$6,IF(E17=UCS!$F$7,UCS!$E$7))))</f>
        <v/>
      </c>
      <c r="G17" s="298"/>
      <c r="H17" s="315">
        <f t="shared" si="0"/>
        <v>0</v>
      </c>
      <c r="I17" s="259"/>
      <c r="J17" s="259"/>
      <c r="K17" s="401"/>
      <c r="L17" s="401"/>
      <c r="M17" s="401"/>
      <c r="N17" s="317"/>
      <c r="O17" s="305">
        <f t="shared" si="1"/>
        <v>0</v>
      </c>
      <c r="P17" s="260"/>
      <c r="Q17" s="256">
        <f t="shared" si="2"/>
        <v>0</v>
      </c>
      <c r="R17" s="256"/>
      <c r="S17" s="261" t="str">
        <f t="shared" si="3"/>
        <v>OK</v>
      </c>
    </row>
    <row r="18" spans="2:19" ht="12" customHeight="1" x14ac:dyDescent="0.2">
      <c r="B18" s="258"/>
      <c r="C18" s="322"/>
      <c r="D18" s="290" t="s">
        <v>119</v>
      </c>
      <c r="E18" s="322"/>
      <c r="F18" s="254" t="str">
        <f>IF(E18="","",IF(E18=UCS!$F$5,UCS!$E$5,IF(E18=UCS!$F$6,UCS!$E$6,IF(E18=UCS!$F$7,UCS!$E$7))))</f>
        <v/>
      </c>
      <c r="G18" s="298"/>
      <c r="H18" s="315">
        <f t="shared" si="0"/>
        <v>0</v>
      </c>
      <c r="I18" s="259"/>
      <c r="J18" s="259"/>
      <c r="K18" s="401"/>
      <c r="L18" s="401"/>
      <c r="M18" s="401"/>
      <c r="N18" s="317"/>
      <c r="O18" s="305">
        <f t="shared" si="1"/>
        <v>0</v>
      </c>
      <c r="P18" s="260"/>
      <c r="Q18" s="256">
        <f t="shared" si="2"/>
        <v>0</v>
      </c>
      <c r="R18" s="256"/>
      <c r="S18" s="261" t="str">
        <f t="shared" si="3"/>
        <v>OK</v>
      </c>
    </row>
    <row r="19" spans="2:19" ht="12" customHeight="1" x14ac:dyDescent="0.2">
      <c r="B19" s="258"/>
      <c r="C19" s="322"/>
      <c r="D19" s="290" t="s">
        <v>119</v>
      </c>
      <c r="E19" s="322"/>
      <c r="F19" s="254" t="str">
        <f>IF(E19="","",IF(E19=UCS!$F$5,UCS!$E$5,IF(E19=UCS!$F$6,UCS!$E$6,IF(E19=UCS!$F$7,UCS!$E$7))))</f>
        <v/>
      </c>
      <c r="G19" s="298"/>
      <c r="H19" s="315">
        <f t="shared" si="0"/>
        <v>0</v>
      </c>
      <c r="I19" s="259"/>
      <c r="J19" s="259"/>
      <c r="K19" s="401"/>
      <c r="L19" s="401"/>
      <c r="M19" s="401"/>
      <c r="N19" s="317"/>
      <c r="O19" s="305">
        <f t="shared" si="1"/>
        <v>0</v>
      </c>
      <c r="P19" s="260"/>
      <c r="Q19" s="256">
        <f t="shared" si="2"/>
        <v>0</v>
      </c>
      <c r="R19" s="256"/>
      <c r="S19" s="261" t="str">
        <f t="shared" si="3"/>
        <v>OK</v>
      </c>
    </row>
    <row r="20" spans="2:19" ht="12" customHeight="1" x14ac:dyDescent="0.2">
      <c r="B20" s="258"/>
      <c r="C20" s="322"/>
      <c r="D20" s="290" t="s">
        <v>119</v>
      </c>
      <c r="E20" s="322"/>
      <c r="F20" s="254" t="str">
        <f>IF(E20="","",IF(E20=UCS!$F$5,UCS!$E$5,IF(E20=UCS!$F$6,UCS!$E$6,IF(E20=UCS!$F$7,UCS!$E$7))))</f>
        <v/>
      </c>
      <c r="G20" s="298"/>
      <c r="H20" s="315">
        <f t="shared" si="0"/>
        <v>0</v>
      </c>
      <c r="I20" s="259"/>
      <c r="J20" s="259"/>
      <c r="K20" s="401"/>
      <c r="L20" s="401"/>
      <c r="M20" s="401"/>
      <c r="N20" s="317"/>
      <c r="O20" s="305">
        <f t="shared" si="1"/>
        <v>0</v>
      </c>
      <c r="P20" s="260"/>
      <c r="Q20" s="256">
        <f t="shared" si="2"/>
        <v>0</v>
      </c>
      <c r="R20" s="256"/>
      <c r="S20" s="261" t="str">
        <f t="shared" si="3"/>
        <v>OK</v>
      </c>
    </row>
    <row r="21" spans="2:19" ht="12" customHeight="1" x14ac:dyDescent="0.2">
      <c r="B21" s="258"/>
      <c r="C21" s="322"/>
      <c r="D21" s="290" t="s">
        <v>119</v>
      </c>
      <c r="E21" s="322"/>
      <c r="F21" s="254" t="str">
        <f>IF(E21="","",IF(E21=UCS!$F$5,UCS!$E$5,IF(E21=UCS!$F$6,UCS!$E$6,IF(E21=UCS!$F$7,UCS!$E$7))))</f>
        <v/>
      </c>
      <c r="G21" s="298"/>
      <c r="H21" s="315">
        <f t="shared" si="0"/>
        <v>0</v>
      </c>
      <c r="I21" s="259"/>
      <c r="J21" s="259"/>
      <c r="K21" s="401"/>
      <c r="L21" s="401"/>
      <c r="M21" s="401"/>
      <c r="N21" s="317"/>
      <c r="O21" s="305">
        <f t="shared" si="1"/>
        <v>0</v>
      </c>
      <c r="P21" s="260"/>
      <c r="Q21" s="256">
        <f t="shared" si="2"/>
        <v>0</v>
      </c>
      <c r="R21" s="256"/>
      <c r="S21" s="261" t="str">
        <f t="shared" si="3"/>
        <v>OK</v>
      </c>
    </row>
    <row r="22" spans="2:19" ht="12" customHeight="1" x14ac:dyDescent="0.2">
      <c r="B22" s="258"/>
      <c r="C22" s="322"/>
      <c r="D22" s="290" t="s">
        <v>119</v>
      </c>
      <c r="E22" s="322"/>
      <c r="F22" s="254" t="str">
        <f>IF(E22="","",IF(E22=UCS!$F$5,UCS!$E$5,IF(E22=UCS!$F$6,UCS!$E$6,IF(E22=UCS!$F$7,UCS!$E$7))))</f>
        <v/>
      </c>
      <c r="G22" s="298"/>
      <c r="H22" s="315">
        <f t="shared" si="0"/>
        <v>0</v>
      </c>
      <c r="I22" s="259"/>
      <c r="J22" s="259"/>
      <c r="K22" s="401"/>
      <c r="L22" s="401"/>
      <c r="M22" s="401"/>
      <c r="N22" s="317"/>
      <c r="O22" s="305">
        <f t="shared" si="1"/>
        <v>0</v>
      </c>
      <c r="P22" s="260"/>
      <c r="Q22" s="256">
        <f t="shared" si="2"/>
        <v>0</v>
      </c>
      <c r="R22" s="256"/>
      <c r="S22" s="261" t="str">
        <f t="shared" si="3"/>
        <v>OK</v>
      </c>
    </row>
    <row r="23" spans="2:19" ht="12" customHeight="1" x14ac:dyDescent="0.2">
      <c r="B23" s="258"/>
      <c r="C23" s="322"/>
      <c r="D23" s="290" t="s">
        <v>119</v>
      </c>
      <c r="E23" s="322"/>
      <c r="F23" s="254" t="str">
        <f>IF(E23="","",IF(E23=UCS!$F$5,UCS!$E$5,IF(E23=UCS!$F$6,UCS!$E$6,IF(E23=UCS!$F$7,UCS!$E$7))))</f>
        <v/>
      </c>
      <c r="G23" s="298"/>
      <c r="H23" s="315">
        <f t="shared" si="0"/>
        <v>0</v>
      </c>
      <c r="I23" s="259"/>
      <c r="J23" s="259"/>
      <c r="K23" s="401"/>
      <c r="L23" s="401"/>
      <c r="M23" s="401"/>
      <c r="N23" s="317"/>
      <c r="O23" s="305">
        <f t="shared" si="1"/>
        <v>0</v>
      </c>
      <c r="P23" s="260"/>
      <c r="Q23" s="256">
        <f t="shared" si="2"/>
        <v>0</v>
      </c>
      <c r="R23" s="256"/>
      <c r="S23" s="261" t="str">
        <f t="shared" si="3"/>
        <v>OK</v>
      </c>
    </row>
    <row r="24" spans="2:19" ht="12" customHeight="1" x14ac:dyDescent="0.2">
      <c r="B24" s="258"/>
      <c r="C24" s="322"/>
      <c r="D24" s="290" t="s">
        <v>119</v>
      </c>
      <c r="E24" s="322"/>
      <c r="F24" s="254" t="str">
        <f>IF(E24="","",IF(E24=UCS!$F$5,UCS!$E$5,IF(E24=UCS!$F$6,UCS!$E$6,IF(E24=UCS!$F$7,UCS!$E$7))))</f>
        <v/>
      </c>
      <c r="G24" s="298"/>
      <c r="H24" s="315">
        <f t="shared" si="0"/>
        <v>0</v>
      </c>
      <c r="I24" s="259"/>
      <c r="J24" s="259"/>
      <c r="K24" s="401"/>
      <c r="L24" s="401"/>
      <c r="M24" s="401"/>
      <c r="N24" s="317"/>
      <c r="O24" s="305">
        <f t="shared" si="1"/>
        <v>0</v>
      </c>
      <c r="P24" s="260"/>
      <c r="Q24" s="256">
        <f t="shared" si="2"/>
        <v>0</v>
      </c>
      <c r="R24" s="256"/>
      <c r="S24" s="261" t="str">
        <f t="shared" si="3"/>
        <v>OK</v>
      </c>
    </row>
    <row r="25" spans="2:19" ht="12" customHeight="1" x14ac:dyDescent="0.2">
      <c r="B25" s="258"/>
      <c r="C25" s="322"/>
      <c r="D25" s="290" t="s">
        <v>119</v>
      </c>
      <c r="E25" s="322"/>
      <c r="F25" s="254" t="str">
        <f>IF(E25="","",IF(E25=UCS!$F$5,UCS!$E$5,IF(E25=UCS!$F$6,UCS!$E$6,IF(E25=UCS!$F$7,UCS!$E$7))))</f>
        <v/>
      </c>
      <c r="G25" s="298"/>
      <c r="H25" s="315">
        <f t="shared" si="0"/>
        <v>0</v>
      </c>
      <c r="I25" s="259"/>
      <c r="J25" s="259"/>
      <c r="K25" s="401"/>
      <c r="L25" s="401"/>
      <c r="M25" s="401"/>
      <c r="N25" s="317"/>
      <c r="O25" s="305">
        <f t="shared" si="1"/>
        <v>0</v>
      </c>
      <c r="P25" s="260"/>
      <c r="Q25" s="256">
        <f t="shared" si="2"/>
        <v>0</v>
      </c>
      <c r="R25" s="256"/>
      <c r="S25" s="261" t="str">
        <f t="shared" si="3"/>
        <v>OK</v>
      </c>
    </row>
    <row r="26" spans="2:19" ht="12" customHeight="1" x14ac:dyDescent="0.2">
      <c r="B26" s="258"/>
      <c r="C26" s="322"/>
      <c r="D26" s="290" t="s">
        <v>119</v>
      </c>
      <c r="E26" s="322"/>
      <c r="F26" s="254" t="str">
        <f>IF(E26="","",IF(E26=UCS!$F$5,UCS!$E$5,IF(E26=UCS!$F$6,UCS!$E$6,IF(E26=UCS!$F$7,UCS!$E$7))))</f>
        <v/>
      </c>
      <c r="G26" s="298"/>
      <c r="H26" s="315">
        <f t="shared" si="0"/>
        <v>0</v>
      </c>
      <c r="I26" s="259"/>
      <c r="J26" s="259"/>
      <c r="K26" s="401"/>
      <c r="L26" s="401"/>
      <c r="M26" s="401"/>
      <c r="N26" s="317"/>
      <c r="O26" s="305">
        <f t="shared" si="1"/>
        <v>0</v>
      </c>
      <c r="P26" s="260"/>
      <c r="Q26" s="256">
        <f t="shared" si="2"/>
        <v>0</v>
      </c>
      <c r="R26" s="256"/>
      <c r="S26" s="261" t="str">
        <f t="shared" si="3"/>
        <v>OK</v>
      </c>
    </row>
    <row r="27" spans="2:19" ht="12" customHeight="1" x14ac:dyDescent="0.2">
      <c r="B27" s="249" t="s">
        <v>123</v>
      </c>
      <c r="C27" s="254"/>
      <c r="D27" s="289"/>
      <c r="E27" s="254"/>
      <c r="F27" s="254"/>
      <c r="G27" s="297"/>
      <c r="H27" s="315"/>
      <c r="I27" s="255"/>
      <c r="J27" s="255"/>
      <c r="K27" s="400"/>
      <c r="L27" s="400"/>
      <c r="M27" s="400"/>
      <c r="N27" s="316"/>
      <c r="O27" s="305"/>
      <c r="P27" s="256"/>
      <c r="Q27" s="256"/>
      <c r="R27" s="256"/>
      <c r="S27" s="257"/>
    </row>
    <row r="28" spans="2:19" ht="12" customHeight="1" x14ac:dyDescent="0.2">
      <c r="B28" s="258"/>
      <c r="C28" s="322"/>
      <c r="D28" s="290" t="s">
        <v>119</v>
      </c>
      <c r="E28" s="322"/>
      <c r="F28" s="254" t="str">
        <f>IF(E28="","",IF(E28=UCS!$F$5,UCS!$E$5,IF(E28=UCS!$F$6,UCS!$E$6,IF(E28=UCS!$F$7,UCS!$E$7))))</f>
        <v/>
      </c>
      <c r="G28" s="298"/>
      <c r="H28" s="318"/>
      <c r="I28" s="255">
        <f t="shared" ref="I28:I41" si="4">IF(OR(D28="",E28="",G28=""),0,IF(D28="ss",(G28*F28),0))</f>
        <v>0</v>
      </c>
      <c r="J28" s="259"/>
      <c r="K28" s="401"/>
      <c r="L28" s="401"/>
      <c r="M28" s="401"/>
      <c r="N28" s="317"/>
      <c r="O28" s="305">
        <f t="shared" ref="O28:O41" si="5">SUM(H28:N28)</f>
        <v>0</v>
      </c>
      <c r="P28" s="260"/>
      <c r="Q28" s="256">
        <f t="shared" ref="Q28:Q41" si="6">SUM(O28:P28)</f>
        <v>0</v>
      </c>
      <c r="R28" s="256"/>
      <c r="S28" s="261" t="str">
        <f t="shared" si="3"/>
        <v>OK</v>
      </c>
    </row>
    <row r="29" spans="2:19" ht="12" customHeight="1" x14ac:dyDescent="0.2">
      <c r="B29" s="258"/>
      <c r="C29" s="322"/>
      <c r="D29" s="290" t="s">
        <v>119</v>
      </c>
      <c r="E29" s="322"/>
      <c r="F29" s="254" t="str">
        <f>IF(E29="","",IF(E29=UCS!$F$5,UCS!$E$5,IF(E29=UCS!$F$6,UCS!$E$6,IF(E29=UCS!$F$7,UCS!$E$7))))</f>
        <v/>
      </c>
      <c r="G29" s="298"/>
      <c r="H29" s="318"/>
      <c r="I29" s="255">
        <f t="shared" si="4"/>
        <v>0</v>
      </c>
      <c r="J29" s="259"/>
      <c r="K29" s="401"/>
      <c r="L29" s="401"/>
      <c r="M29" s="401"/>
      <c r="N29" s="317"/>
      <c r="O29" s="305">
        <f t="shared" si="5"/>
        <v>0</v>
      </c>
      <c r="P29" s="260"/>
      <c r="Q29" s="256">
        <f t="shared" si="6"/>
        <v>0</v>
      </c>
      <c r="R29" s="256"/>
      <c r="S29" s="261" t="str">
        <f t="shared" si="3"/>
        <v>OK</v>
      </c>
    </row>
    <row r="30" spans="2:19" ht="12" customHeight="1" x14ac:dyDescent="0.2">
      <c r="B30" s="258"/>
      <c r="C30" s="322"/>
      <c r="D30" s="290" t="s">
        <v>119</v>
      </c>
      <c r="E30" s="322"/>
      <c r="F30" s="254" t="str">
        <f>IF(E30="","",IF(E30=UCS!$F$5,UCS!$E$5,IF(E30=UCS!$F$6,UCS!$E$6,IF(E30=UCS!$F$7,UCS!$E$7))))</f>
        <v/>
      </c>
      <c r="G30" s="298"/>
      <c r="H30" s="318"/>
      <c r="I30" s="255">
        <f t="shared" si="4"/>
        <v>0</v>
      </c>
      <c r="J30" s="259"/>
      <c r="K30" s="401"/>
      <c r="L30" s="401"/>
      <c r="M30" s="401"/>
      <c r="N30" s="317"/>
      <c r="O30" s="305">
        <f t="shared" si="5"/>
        <v>0</v>
      </c>
      <c r="P30" s="260"/>
      <c r="Q30" s="256">
        <f t="shared" si="6"/>
        <v>0</v>
      </c>
      <c r="R30" s="256"/>
      <c r="S30" s="261" t="str">
        <f t="shared" si="3"/>
        <v>OK</v>
      </c>
    </row>
    <row r="31" spans="2:19" ht="12" customHeight="1" x14ac:dyDescent="0.2">
      <c r="B31" s="258"/>
      <c r="C31" s="322"/>
      <c r="D31" s="290" t="s">
        <v>119</v>
      </c>
      <c r="E31" s="322"/>
      <c r="F31" s="254" t="str">
        <f>IF(E31="","",IF(E31=UCS!$F$5,UCS!$E$5,IF(E31=UCS!$F$6,UCS!$E$6,IF(E31=UCS!$F$7,UCS!$E$7))))</f>
        <v/>
      </c>
      <c r="G31" s="298"/>
      <c r="H31" s="318"/>
      <c r="I31" s="255">
        <f t="shared" si="4"/>
        <v>0</v>
      </c>
      <c r="J31" s="259"/>
      <c r="K31" s="401"/>
      <c r="L31" s="401"/>
      <c r="M31" s="401"/>
      <c r="N31" s="317"/>
      <c r="O31" s="305">
        <f t="shared" si="5"/>
        <v>0</v>
      </c>
      <c r="P31" s="260"/>
      <c r="Q31" s="256">
        <f t="shared" si="6"/>
        <v>0</v>
      </c>
      <c r="R31" s="256"/>
      <c r="S31" s="261" t="str">
        <f t="shared" si="3"/>
        <v>OK</v>
      </c>
    </row>
    <row r="32" spans="2:19" ht="12" customHeight="1" x14ac:dyDescent="0.2">
      <c r="B32" s="258"/>
      <c r="C32" s="322"/>
      <c r="D32" s="290" t="s">
        <v>119</v>
      </c>
      <c r="E32" s="322"/>
      <c r="F32" s="254" t="str">
        <f>IF(E32="","",IF(E32=UCS!$F$5,UCS!$E$5,IF(E32=UCS!$F$6,UCS!$E$6,IF(E32=UCS!$F$7,UCS!$E$7))))</f>
        <v/>
      </c>
      <c r="G32" s="298"/>
      <c r="H32" s="318"/>
      <c r="I32" s="255">
        <f t="shared" si="4"/>
        <v>0</v>
      </c>
      <c r="J32" s="259"/>
      <c r="K32" s="401"/>
      <c r="L32" s="401"/>
      <c r="M32" s="401"/>
      <c r="N32" s="317"/>
      <c r="O32" s="305">
        <f t="shared" si="5"/>
        <v>0</v>
      </c>
      <c r="P32" s="260"/>
      <c r="Q32" s="256">
        <f t="shared" si="6"/>
        <v>0</v>
      </c>
      <c r="R32" s="256"/>
      <c r="S32" s="261" t="str">
        <f t="shared" si="3"/>
        <v>OK</v>
      </c>
    </row>
    <row r="33" spans="2:19" ht="12" customHeight="1" x14ac:dyDescent="0.2">
      <c r="B33" s="258"/>
      <c r="C33" s="322"/>
      <c r="D33" s="290" t="s">
        <v>119</v>
      </c>
      <c r="E33" s="322"/>
      <c r="F33" s="254" t="str">
        <f>IF(E33="","",IF(E33=UCS!$F$5,UCS!$E$5,IF(E33=UCS!$F$6,UCS!$E$6,IF(E33=UCS!$F$7,UCS!$E$7))))</f>
        <v/>
      </c>
      <c r="G33" s="298"/>
      <c r="H33" s="318"/>
      <c r="I33" s="255">
        <f t="shared" si="4"/>
        <v>0</v>
      </c>
      <c r="J33" s="259"/>
      <c r="K33" s="401"/>
      <c r="L33" s="401"/>
      <c r="M33" s="401"/>
      <c r="N33" s="317"/>
      <c r="O33" s="305">
        <f t="shared" si="5"/>
        <v>0</v>
      </c>
      <c r="P33" s="260"/>
      <c r="Q33" s="256">
        <f t="shared" si="6"/>
        <v>0</v>
      </c>
      <c r="R33" s="256"/>
      <c r="S33" s="261" t="str">
        <f t="shared" si="3"/>
        <v>OK</v>
      </c>
    </row>
    <row r="34" spans="2:19" ht="12" customHeight="1" x14ac:dyDescent="0.2">
      <c r="B34" s="258"/>
      <c r="C34" s="322"/>
      <c r="D34" s="290" t="s">
        <v>119</v>
      </c>
      <c r="E34" s="322"/>
      <c r="F34" s="254" t="str">
        <f>IF(E34="","",IF(E34=UCS!$F$5,UCS!$E$5,IF(E34=UCS!$F$6,UCS!$E$6,IF(E34=UCS!$F$7,UCS!$E$7))))</f>
        <v/>
      </c>
      <c r="G34" s="298"/>
      <c r="H34" s="318"/>
      <c r="I34" s="255">
        <f t="shared" si="4"/>
        <v>0</v>
      </c>
      <c r="J34" s="259"/>
      <c r="K34" s="401"/>
      <c r="L34" s="401"/>
      <c r="M34" s="401"/>
      <c r="N34" s="317"/>
      <c r="O34" s="305">
        <f t="shared" si="5"/>
        <v>0</v>
      </c>
      <c r="P34" s="260"/>
      <c r="Q34" s="256">
        <f t="shared" si="6"/>
        <v>0</v>
      </c>
      <c r="R34" s="256"/>
      <c r="S34" s="261" t="str">
        <f t="shared" si="3"/>
        <v>OK</v>
      </c>
    </row>
    <row r="35" spans="2:19" ht="12" customHeight="1" x14ac:dyDescent="0.2">
      <c r="B35" s="258"/>
      <c r="C35" s="322"/>
      <c r="D35" s="290" t="s">
        <v>119</v>
      </c>
      <c r="E35" s="322"/>
      <c r="F35" s="254" t="str">
        <f>IF(E35="","",IF(E35=UCS!$F$5,UCS!$E$5,IF(E35=UCS!$F$6,UCS!$E$6,IF(E35=UCS!$F$7,UCS!$E$7))))</f>
        <v/>
      </c>
      <c r="G35" s="298"/>
      <c r="H35" s="318"/>
      <c r="I35" s="255">
        <f t="shared" si="4"/>
        <v>0</v>
      </c>
      <c r="J35" s="259"/>
      <c r="K35" s="401"/>
      <c r="L35" s="401"/>
      <c r="M35" s="401"/>
      <c r="N35" s="317"/>
      <c r="O35" s="305">
        <f t="shared" si="5"/>
        <v>0</v>
      </c>
      <c r="P35" s="260"/>
      <c r="Q35" s="256">
        <f t="shared" si="6"/>
        <v>0</v>
      </c>
      <c r="R35" s="256"/>
      <c r="S35" s="261" t="str">
        <f t="shared" si="3"/>
        <v>OK</v>
      </c>
    </row>
    <row r="36" spans="2:19" ht="12" customHeight="1" x14ac:dyDescent="0.2">
      <c r="B36" s="258"/>
      <c r="C36" s="322"/>
      <c r="D36" s="290" t="s">
        <v>119</v>
      </c>
      <c r="E36" s="322"/>
      <c r="F36" s="254" t="str">
        <f>IF(E36="","",IF(E36=UCS!$F$5,UCS!$E$5,IF(E36=UCS!$F$6,UCS!$E$6,IF(E36=UCS!$F$7,UCS!$E$7))))</f>
        <v/>
      </c>
      <c r="G36" s="298"/>
      <c r="H36" s="318"/>
      <c r="I36" s="255">
        <f t="shared" si="4"/>
        <v>0</v>
      </c>
      <c r="J36" s="259"/>
      <c r="K36" s="401"/>
      <c r="L36" s="401"/>
      <c r="M36" s="401"/>
      <c r="N36" s="317"/>
      <c r="O36" s="305">
        <f t="shared" si="5"/>
        <v>0</v>
      </c>
      <c r="P36" s="260"/>
      <c r="Q36" s="256">
        <f t="shared" si="6"/>
        <v>0</v>
      </c>
      <c r="R36" s="256"/>
      <c r="S36" s="261" t="str">
        <f t="shared" si="3"/>
        <v>OK</v>
      </c>
    </row>
    <row r="37" spans="2:19" ht="12" customHeight="1" x14ac:dyDescent="0.2">
      <c r="B37" s="258"/>
      <c r="C37" s="322"/>
      <c r="D37" s="290" t="s">
        <v>119</v>
      </c>
      <c r="E37" s="322"/>
      <c r="F37" s="254" t="str">
        <f>IF(E37="","",IF(E37=UCS!$F$5,UCS!$E$5,IF(E37=UCS!$F$6,UCS!$E$6,IF(E37=UCS!$F$7,UCS!$E$7))))</f>
        <v/>
      </c>
      <c r="G37" s="298"/>
      <c r="H37" s="318"/>
      <c r="I37" s="255">
        <f t="shared" si="4"/>
        <v>0</v>
      </c>
      <c r="J37" s="259"/>
      <c r="K37" s="401"/>
      <c r="L37" s="401"/>
      <c r="M37" s="401"/>
      <c r="N37" s="317"/>
      <c r="O37" s="305">
        <f t="shared" si="5"/>
        <v>0</v>
      </c>
      <c r="P37" s="260"/>
      <c r="Q37" s="256">
        <f t="shared" si="6"/>
        <v>0</v>
      </c>
      <c r="R37" s="256"/>
      <c r="S37" s="261" t="str">
        <f t="shared" si="3"/>
        <v>OK</v>
      </c>
    </row>
    <row r="38" spans="2:19" ht="12" customHeight="1" x14ac:dyDescent="0.2">
      <c r="B38" s="258"/>
      <c r="C38" s="322"/>
      <c r="D38" s="290" t="s">
        <v>119</v>
      </c>
      <c r="E38" s="322"/>
      <c r="F38" s="254" t="str">
        <f>IF(E38="","",IF(E38=UCS!$F$5,UCS!$E$5,IF(E38=UCS!$F$6,UCS!$E$6,IF(E38=UCS!$F$7,UCS!$E$7))))</f>
        <v/>
      </c>
      <c r="G38" s="298"/>
      <c r="H38" s="318"/>
      <c r="I38" s="255">
        <f t="shared" si="4"/>
        <v>0</v>
      </c>
      <c r="J38" s="259"/>
      <c r="K38" s="401"/>
      <c r="L38" s="401"/>
      <c r="M38" s="401"/>
      <c r="N38" s="317"/>
      <c r="O38" s="305">
        <f t="shared" si="5"/>
        <v>0</v>
      </c>
      <c r="P38" s="260"/>
      <c r="Q38" s="256">
        <f t="shared" si="6"/>
        <v>0</v>
      </c>
      <c r="R38" s="256"/>
      <c r="S38" s="261" t="str">
        <f t="shared" si="3"/>
        <v>OK</v>
      </c>
    </row>
    <row r="39" spans="2:19" ht="12" customHeight="1" x14ac:dyDescent="0.2">
      <c r="B39" s="258"/>
      <c r="C39" s="322"/>
      <c r="D39" s="290" t="s">
        <v>119</v>
      </c>
      <c r="E39" s="322"/>
      <c r="F39" s="254" t="str">
        <f>IF(E39="","",IF(E39=UCS!$F$5,UCS!$E$5,IF(E39=UCS!$F$6,UCS!$E$6,IF(E39=UCS!$F$7,UCS!$E$7))))</f>
        <v/>
      </c>
      <c r="G39" s="298"/>
      <c r="H39" s="318"/>
      <c r="I39" s="255">
        <f t="shared" si="4"/>
        <v>0</v>
      </c>
      <c r="J39" s="259"/>
      <c r="K39" s="401"/>
      <c r="L39" s="401"/>
      <c r="M39" s="401"/>
      <c r="N39" s="317"/>
      <c r="O39" s="305">
        <f t="shared" si="5"/>
        <v>0</v>
      </c>
      <c r="P39" s="260"/>
      <c r="Q39" s="256">
        <f t="shared" si="6"/>
        <v>0</v>
      </c>
      <c r="R39" s="256"/>
      <c r="S39" s="261" t="str">
        <f t="shared" si="3"/>
        <v>OK</v>
      </c>
    </row>
    <row r="40" spans="2:19" ht="12" customHeight="1" x14ac:dyDescent="0.2">
      <c r="B40" s="258"/>
      <c r="C40" s="322"/>
      <c r="D40" s="290" t="s">
        <v>119</v>
      </c>
      <c r="E40" s="322"/>
      <c r="F40" s="254" t="str">
        <f>IF(E40="","",IF(E40=UCS!$F$5,UCS!$E$5,IF(E40=UCS!$F$6,UCS!$E$6,IF(E40=UCS!$F$7,UCS!$E$7))))</f>
        <v/>
      </c>
      <c r="G40" s="298"/>
      <c r="H40" s="318"/>
      <c r="I40" s="255">
        <f t="shared" si="4"/>
        <v>0</v>
      </c>
      <c r="J40" s="259"/>
      <c r="K40" s="401"/>
      <c r="L40" s="401"/>
      <c r="M40" s="401"/>
      <c r="N40" s="317"/>
      <c r="O40" s="305">
        <f t="shared" si="5"/>
        <v>0</v>
      </c>
      <c r="P40" s="260"/>
      <c r="Q40" s="256">
        <f t="shared" si="6"/>
        <v>0</v>
      </c>
      <c r="R40" s="256"/>
      <c r="S40" s="261" t="str">
        <f t="shared" si="3"/>
        <v>OK</v>
      </c>
    </row>
    <row r="41" spans="2:19" ht="12" customHeight="1" x14ac:dyDescent="0.2">
      <c r="B41" s="258"/>
      <c r="C41" s="322"/>
      <c r="D41" s="290" t="s">
        <v>119</v>
      </c>
      <c r="E41" s="322"/>
      <c r="F41" s="254" t="str">
        <f>IF(E41="","",IF(E41=UCS!$F$5,UCS!$E$5,IF(E41=UCS!$F$6,UCS!$E$6,IF(E41=UCS!$F$7,UCS!$E$7))))</f>
        <v/>
      </c>
      <c r="G41" s="298"/>
      <c r="H41" s="318"/>
      <c r="I41" s="255">
        <f t="shared" si="4"/>
        <v>0</v>
      </c>
      <c r="J41" s="259"/>
      <c r="K41" s="401"/>
      <c r="L41" s="401"/>
      <c r="M41" s="401"/>
      <c r="N41" s="317"/>
      <c r="O41" s="305">
        <f t="shared" si="5"/>
        <v>0</v>
      </c>
      <c r="P41" s="260"/>
      <c r="Q41" s="256">
        <f t="shared" si="6"/>
        <v>0</v>
      </c>
      <c r="R41" s="256"/>
      <c r="S41" s="261" t="str">
        <f t="shared" si="3"/>
        <v>OK</v>
      </c>
    </row>
    <row r="42" spans="2:19" ht="12" customHeight="1" x14ac:dyDescent="0.2">
      <c r="B42" s="249" t="s">
        <v>124</v>
      </c>
      <c r="C42" s="254"/>
      <c r="D42" s="289"/>
      <c r="E42" s="254"/>
      <c r="F42" s="254"/>
      <c r="G42" s="297"/>
      <c r="H42" s="315"/>
      <c r="I42" s="255"/>
      <c r="J42" s="255"/>
      <c r="K42" s="400"/>
      <c r="L42" s="400"/>
      <c r="M42" s="400"/>
      <c r="N42" s="316"/>
      <c r="O42" s="305"/>
      <c r="P42" s="256"/>
      <c r="Q42" s="256"/>
      <c r="R42" s="256"/>
      <c r="S42" s="257"/>
    </row>
    <row r="43" spans="2:19" ht="12" customHeight="1" x14ac:dyDescent="0.2">
      <c r="B43" s="258"/>
      <c r="C43" s="322"/>
      <c r="D43" s="290" t="s">
        <v>119</v>
      </c>
      <c r="E43" s="322"/>
      <c r="F43" s="254" t="str">
        <f>IF(E43="","",IF(E43=UCS!$F$5,UCS!$E$5,IF(E43=UCS!$F$6,UCS!$E$6,IF(E43=UCS!$F$7,UCS!$E$7))))</f>
        <v/>
      </c>
      <c r="G43" s="298"/>
      <c r="H43" s="318"/>
      <c r="I43" s="259"/>
      <c r="J43" s="255">
        <f t="shared" ref="J43:J56" si="7">IF(OR(D43="",E43="",G43=""),0,IF(D43="SS",(G43*F43),0))</f>
        <v>0</v>
      </c>
      <c r="K43" s="401"/>
      <c r="L43" s="401"/>
      <c r="M43" s="401"/>
      <c r="N43" s="317"/>
      <c r="O43" s="305">
        <f t="shared" ref="O43:O56" si="8">SUM(H43:N43)</f>
        <v>0</v>
      </c>
      <c r="P43" s="260"/>
      <c r="Q43" s="256">
        <f t="shared" ref="Q43:Q56" si="9">SUM(O43:P43)</f>
        <v>0</v>
      </c>
      <c r="R43" s="256"/>
      <c r="S43" s="261" t="str">
        <f t="shared" si="3"/>
        <v>OK</v>
      </c>
    </row>
    <row r="44" spans="2:19" ht="12" customHeight="1" x14ac:dyDescent="0.2">
      <c r="B44" s="258"/>
      <c r="C44" s="322"/>
      <c r="D44" s="290" t="s">
        <v>119</v>
      </c>
      <c r="E44" s="322"/>
      <c r="F44" s="254" t="str">
        <f>IF(E44="","",IF(E44=UCS!$F$5,UCS!$E$5,IF(E44=UCS!$F$6,UCS!$E$6,IF(E44=UCS!$F$7,UCS!$E$7))))</f>
        <v/>
      </c>
      <c r="G44" s="298"/>
      <c r="H44" s="318"/>
      <c r="I44" s="259"/>
      <c r="J44" s="255">
        <f t="shared" si="7"/>
        <v>0</v>
      </c>
      <c r="K44" s="401"/>
      <c r="L44" s="401"/>
      <c r="M44" s="401"/>
      <c r="N44" s="317"/>
      <c r="O44" s="305">
        <f t="shared" si="8"/>
        <v>0</v>
      </c>
      <c r="P44" s="260"/>
      <c r="Q44" s="256">
        <f t="shared" si="9"/>
        <v>0</v>
      </c>
      <c r="R44" s="256"/>
      <c r="S44" s="261" t="str">
        <f t="shared" si="3"/>
        <v>OK</v>
      </c>
    </row>
    <row r="45" spans="2:19" ht="12" customHeight="1" x14ac:dyDescent="0.2">
      <c r="B45" s="258"/>
      <c r="C45" s="322"/>
      <c r="D45" s="290" t="s">
        <v>119</v>
      </c>
      <c r="E45" s="322"/>
      <c r="F45" s="254" t="str">
        <f>IF(E45="","",IF(E45=UCS!$F$5,UCS!$E$5,IF(E45=UCS!$F$6,UCS!$E$6,IF(E45=UCS!$F$7,UCS!$E$7))))</f>
        <v/>
      </c>
      <c r="G45" s="298"/>
      <c r="H45" s="318"/>
      <c r="I45" s="259"/>
      <c r="J45" s="255">
        <f t="shared" si="7"/>
        <v>0</v>
      </c>
      <c r="K45" s="401"/>
      <c r="L45" s="401"/>
      <c r="M45" s="401"/>
      <c r="N45" s="317"/>
      <c r="O45" s="305">
        <f t="shared" si="8"/>
        <v>0</v>
      </c>
      <c r="P45" s="260"/>
      <c r="Q45" s="256">
        <f t="shared" si="9"/>
        <v>0</v>
      </c>
      <c r="R45" s="256"/>
      <c r="S45" s="261" t="str">
        <f t="shared" si="3"/>
        <v>OK</v>
      </c>
    </row>
    <row r="46" spans="2:19" ht="12" customHeight="1" x14ac:dyDescent="0.2">
      <c r="B46" s="258"/>
      <c r="C46" s="322"/>
      <c r="D46" s="290" t="s">
        <v>119</v>
      </c>
      <c r="E46" s="322"/>
      <c r="F46" s="254" t="str">
        <f>IF(E46="","",IF(E46=UCS!$F$5,UCS!$E$5,IF(E46=UCS!$F$6,UCS!$E$6,IF(E46=UCS!$F$7,UCS!$E$7))))</f>
        <v/>
      </c>
      <c r="G46" s="298"/>
      <c r="H46" s="318"/>
      <c r="I46" s="259"/>
      <c r="J46" s="255">
        <f t="shared" si="7"/>
        <v>0</v>
      </c>
      <c r="K46" s="401"/>
      <c r="L46" s="401"/>
      <c r="M46" s="401"/>
      <c r="N46" s="317"/>
      <c r="O46" s="305">
        <f t="shared" si="8"/>
        <v>0</v>
      </c>
      <c r="P46" s="260"/>
      <c r="Q46" s="256">
        <f t="shared" si="9"/>
        <v>0</v>
      </c>
      <c r="R46" s="256"/>
      <c r="S46" s="261" t="str">
        <f t="shared" si="3"/>
        <v>OK</v>
      </c>
    </row>
    <row r="47" spans="2:19" ht="12" customHeight="1" x14ac:dyDescent="0.2">
      <c r="B47" s="258"/>
      <c r="C47" s="322"/>
      <c r="D47" s="290" t="s">
        <v>119</v>
      </c>
      <c r="E47" s="322"/>
      <c r="F47" s="254" t="str">
        <f>IF(E47="","",IF(E47=UCS!$F$5,UCS!$E$5,IF(E47=UCS!$F$6,UCS!$E$6,IF(E47=UCS!$F$7,UCS!$E$7))))</f>
        <v/>
      </c>
      <c r="G47" s="298"/>
      <c r="H47" s="318"/>
      <c r="I47" s="259"/>
      <c r="J47" s="255">
        <f t="shared" si="7"/>
        <v>0</v>
      </c>
      <c r="K47" s="401"/>
      <c r="L47" s="401"/>
      <c r="M47" s="401"/>
      <c r="N47" s="317"/>
      <c r="O47" s="305">
        <f t="shared" si="8"/>
        <v>0</v>
      </c>
      <c r="P47" s="260"/>
      <c r="Q47" s="256">
        <f t="shared" si="9"/>
        <v>0</v>
      </c>
      <c r="R47" s="256"/>
      <c r="S47" s="261" t="str">
        <f t="shared" si="3"/>
        <v>OK</v>
      </c>
    </row>
    <row r="48" spans="2:19" ht="12" customHeight="1" x14ac:dyDescent="0.2">
      <c r="B48" s="258"/>
      <c r="C48" s="322"/>
      <c r="D48" s="290" t="s">
        <v>119</v>
      </c>
      <c r="E48" s="322"/>
      <c r="F48" s="254" t="str">
        <f>IF(E48="","",IF(E48=UCS!$F$5,UCS!$E$5,IF(E48=UCS!$F$6,UCS!$E$6,IF(E48=UCS!$F$7,UCS!$E$7))))</f>
        <v/>
      </c>
      <c r="G48" s="298"/>
      <c r="H48" s="318"/>
      <c r="I48" s="259"/>
      <c r="J48" s="255">
        <f t="shared" si="7"/>
        <v>0</v>
      </c>
      <c r="K48" s="401"/>
      <c r="L48" s="401"/>
      <c r="M48" s="401"/>
      <c r="N48" s="317"/>
      <c r="O48" s="305">
        <f t="shared" si="8"/>
        <v>0</v>
      </c>
      <c r="P48" s="260"/>
      <c r="Q48" s="256">
        <f t="shared" si="9"/>
        <v>0</v>
      </c>
      <c r="R48" s="256"/>
      <c r="S48" s="261" t="str">
        <f t="shared" si="3"/>
        <v>OK</v>
      </c>
    </row>
    <row r="49" spans="2:19" ht="12" customHeight="1" x14ac:dyDescent="0.2">
      <c r="B49" s="258"/>
      <c r="C49" s="322"/>
      <c r="D49" s="290" t="s">
        <v>119</v>
      </c>
      <c r="E49" s="322"/>
      <c r="F49" s="254" t="str">
        <f>IF(E49="","",IF(E49=UCS!$F$5,UCS!$E$5,IF(E49=UCS!$F$6,UCS!$E$6,IF(E49=UCS!$F$7,UCS!$E$7))))</f>
        <v/>
      </c>
      <c r="G49" s="298"/>
      <c r="H49" s="318"/>
      <c r="I49" s="259"/>
      <c r="J49" s="255">
        <f t="shared" si="7"/>
        <v>0</v>
      </c>
      <c r="K49" s="401"/>
      <c r="L49" s="401"/>
      <c r="M49" s="401"/>
      <c r="N49" s="317"/>
      <c r="O49" s="305">
        <f t="shared" si="8"/>
        <v>0</v>
      </c>
      <c r="P49" s="260"/>
      <c r="Q49" s="256">
        <f t="shared" si="9"/>
        <v>0</v>
      </c>
      <c r="R49" s="256"/>
      <c r="S49" s="261" t="str">
        <f t="shared" si="3"/>
        <v>OK</v>
      </c>
    </row>
    <row r="50" spans="2:19" ht="12" customHeight="1" x14ac:dyDescent="0.2">
      <c r="B50" s="258"/>
      <c r="C50" s="322"/>
      <c r="D50" s="290" t="s">
        <v>119</v>
      </c>
      <c r="E50" s="322"/>
      <c r="F50" s="254" t="str">
        <f>IF(E50="","",IF(E50=UCS!$F$5,UCS!$E$5,IF(E50=UCS!$F$6,UCS!$E$6,IF(E50=UCS!$F$7,UCS!$E$7))))</f>
        <v/>
      </c>
      <c r="G50" s="298"/>
      <c r="H50" s="318"/>
      <c r="I50" s="259"/>
      <c r="J50" s="255">
        <f t="shared" si="7"/>
        <v>0</v>
      </c>
      <c r="K50" s="401"/>
      <c r="L50" s="401"/>
      <c r="M50" s="401"/>
      <c r="N50" s="317"/>
      <c r="O50" s="305">
        <f t="shared" si="8"/>
        <v>0</v>
      </c>
      <c r="P50" s="260"/>
      <c r="Q50" s="256">
        <f t="shared" si="9"/>
        <v>0</v>
      </c>
      <c r="R50" s="256"/>
      <c r="S50" s="261" t="str">
        <f t="shared" si="3"/>
        <v>OK</v>
      </c>
    </row>
    <row r="51" spans="2:19" ht="12" customHeight="1" x14ac:dyDescent="0.2">
      <c r="B51" s="258"/>
      <c r="C51" s="322"/>
      <c r="D51" s="290" t="s">
        <v>119</v>
      </c>
      <c r="E51" s="322"/>
      <c r="F51" s="254" t="str">
        <f>IF(E51="","",IF(E51=UCS!$F$5,UCS!$E$5,IF(E51=UCS!$F$6,UCS!$E$6,IF(E51=UCS!$F$7,UCS!$E$7))))</f>
        <v/>
      </c>
      <c r="G51" s="298"/>
      <c r="H51" s="318"/>
      <c r="I51" s="259"/>
      <c r="J51" s="255">
        <f t="shared" si="7"/>
        <v>0</v>
      </c>
      <c r="K51" s="401"/>
      <c r="L51" s="401"/>
      <c r="M51" s="401"/>
      <c r="N51" s="317"/>
      <c r="O51" s="305">
        <f t="shared" si="8"/>
        <v>0</v>
      </c>
      <c r="P51" s="260"/>
      <c r="Q51" s="256">
        <f t="shared" si="9"/>
        <v>0</v>
      </c>
      <c r="R51" s="256"/>
      <c r="S51" s="261" t="str">
        <f t="shared" si="3"/>
        <v>OK</v>
      </c>
    </row>
    <row r="52" spans="2:19" ht="12" customHeight="1" x14ac:dyDescent="0.2">
      <c r="B52" s="258"/>
      <c r="C52" s="322"/>
      <c r="D52" s="290" t="s">
        <v>119</v>
      </c>
      <c r="E52" s="322"/>
      <c r="F52" s="254" t="str">
        <f>IF(E52="","",IF(E52=UCS!$F$5,UCS!$E$5,IF(E52=UCS!$F$6,UCS!$E$6,IF(E52=UCS!$F$7,UCS!$E$7))))</f>
        <v/>
      </c>
      <c r="G52" s="298"/>
      <c r="H52" s="318"/>
      <c r="I52" s="259"/>
      <c r="J52" s="255">
        <f t="shared" si="7"/>
        <v>0</v>
      </c>
      <c r="K52" s="401"/>
      <c r="L52" s="401"/>
      <c r="M52" s="401"/>
      <c r="N52" s="317"/>
      <c r="O52" s="305">
        <f t="shared" si="8"/>
        <v>0</v>
      </c>
      <c r="P52" s="260"/>
      <c r="Q52" s="256">
        <f t="shared" si="9"/>
        <v>0</v>
      </c>
      <c r="R52" s="256"/>
      <c r="S52" s="261" t="str">
        <f t="shared" si="3"/>
        <v>OK</v>
      </c>
    </row>
    <row r="53" spans="2:19" ht="12" customHeight="1" x14ac:dyDescent="0.2">
      <c r="B53" s="258"/>
      <c r="C53" s="322"/>
      <c r="D53" s="290" t="s">
        <v>119</v>
      </c>
      <c r="E53" s="322"/>
      <c r="F53" s="254" t="str">
        <f>IF(E53="","",IF(E53=UCS!$F$5,UCS!$E$5,IF(E53=UCS!$F$6,UCS!$E$6,IF(E53=UCS!$F$7,UCS!$E$7))))</f>
        <v/>
      </c>
      <c r="G53" s="298"/>
      <c r="H53" s="318"/>
      <c r="I53" s="259"/>
      <c r="J53" s="255">
        <f t="shared" si="7"/>
        <v>0</v>
      </c>
      <c r="K53" s="401"/>
      <c r="L53" s="401"/>
      <c r="M53" s="401"/>
      <c r="N53" s="317"/>
      <c r="O53" s="305">
        <f t="shared" si="8"/>
        <v>0</v>
      </c>
      <c r="P53" s="260"/>
      <c r="Q53" s="256">
        <f t="shared" si="9"/>
        <v>0</v>
      </c>
      <c r="R53" s="256"/>
      <c r="S53" s="261" t="str">
        <f t="shared" si="3"/>
        <v>OK</v>
      </c>
    </row>
    <row r="54" spans="2:19" ht="12" customHeight="1" x14ac:dyDescent="0.2">
      <c r="B54" s="258"/>
      <c r="C54" s="322"/>
      <c r="D54" s="290" t="s">
        <v>119</v>
      </c>
      <c r="E54" s="322"/>
      <c r="F54" s="254" t="str">
        <f>IF(E54="","",IF(E54=UCS!$F$5,UCS!$E$5,IF(E54=UCS!$F$6,UCS!$E$6,IF(E54=UCS!$F$7,UCS!$E$7))))</f>
        <v/>
      </c>
      <c r="G54" s="298"/>
      <c r="H54" s="318"/>
      <c r="I54" s="259"/>
      <c r="J54" s="255">
        <f t="shared" si="7"/>
        <v>0</v>
      </c>
      <c r="K54" s="401"/>
      <c r="L54" s="401"/>
      <c r="M54" s="401"/>
      <c r="N54" s="317"/>
      <c r="O54" s="305">
        <f t="shared" si="8"/>
        <v>0</v>
      </c>
      <c r="P54" s="260"/>
      <c r="Q54" s="256">
        <f t="shared" si="9"/>
        <v>0</v>
      </c>
      <c r="R54" s="256"/>
      <c r="S54" s="261" t="str">
        <f t="shared" si="3"/>
        <v>OK</v>
      </c>
    </row>
    <row r="55" spans="2:19" ht="12" customHeight="1" x14ac:dyDescent="0.2">
      <c r="B55" s="258"/>
      <c r="C55" s="322"/>
      <c r="D55" s="290" t="s">
        <v>119</v>
      </c>
      <c r="E55" s="322"/>
      <c r="F55" s="254" t="str">
        <f>IF(E55="","",IF(E55=UCS!$F$5,UCS!$E$5,IF(E55=UCS!$F$6,UCS!$E$6,IF(E55=UCS!$F$7,UCS!$E$7))))</f>
        <v/>
      </c>
      <c r="G55" s="298"/>
      <c r="H55" s="318"/>
      <c r="I55" s="259"/>
      <c r="J55" s="255">
        <f t="shared" si="7"/>
        <v>0</v>
      </c>
      <c r="K55" s="401"/>
      <c r="L55" s="401"/>
      <c r="M55" s="401"/>
      <c r="N55" s="317"/>
      <c r="O55" s="305">
        <f t="shared" si="8"/>
        <v>0</v>
      </c>
      <c r="P55" s="260"/>
      <c r="Q55" s="256">
        <f t="shared" si="9"/>
        <v>0</v>
      </c>
      <c r="R55" s="256"/>
      <c r="S55" s="261" t="str">
        <f t="shared" si="3"/>
        <v>OK</v>
      </c>
    </row>
    <row r="56" spans="2:19" ht="12" customHeight="1" x14ac:dyDescent="0.2">
      <c r="B56" s="258"/>
      <c r="C56" s="322"/>
      <c r="D56" s="290" t="s">
        <v>119</v>
      </c>
      <c r="E56" s="322"/>
      <c r="F56" s="254" t="str">
        <f>IF(E56="","",IF(E56=UCS!$F$5,UCS!$E$5,IF(E56=UCS!$F$6,UCS!$E$6,IF(E56=UCS!$F$7,UCS!$E$7))))</f>
        <v/>
      </c>
      <c r="G56" s="298"/>
      <c r="H56" s="318"/>
      <c r="I56" s="259"/>
      <c r="J56" s="255">
        <f t="shared" si="7"/>
        <v>0</v>
      </c>
      <c r="K56" s="401"/>
      <c r="L56" s="401"/>
      <c r="M56" s="401"/>
      <c r="N56" s="317"/>
      <c r="O56" s="305">
        <f t="shared" si="8"/>
        <v>0</v>
      </c>
      <c r="P56" s="260"/>
      <c r="Q56" s="256">
        <f t="shared" si="9"/>
        <v>0</v>
      </c>
      <c r="R56" s="256"/>
      <c r="S56" s="261" t="str">
        <f t="shared" si="3"/>
        <v>OK</v>
      </c>
    </row>
    <row r="57" spans="2:19" ht="12" customHeight="1" x14ac:dyDescent="0.2">
      <c r="B57" s="249" t="s">
        <v>125</v>
      </c>
      <c r="C57" s="254"/>
      <c r="D57" s="289"/>
      <c r="E57" s="254"/>
      <c r="F57" s="254"/>
      <c r="G57" s="297"/>
      <c r="H57" s="315"/>
      <c r="I57" s="255"/>
      <c r="J57" s="255"/>
      <c r="K57" s="400"/>
      <c r="L57" s="400"/>
      <c r="M57" s="400"/>
      <c r="N57" s="316"/>
      <c r="O57" s="305"/>
      <c r="P57" s="256"/>
      <c r="Q57" s="256"/>
      <c r="R57" s="256"/>
      <c r="S57" s="257"/>
    </row>
    <row r="58" spans="2:19" ht="12" customHeight="1" x14ac:dyDescent="0.2">
      <c r="B58" s="258"/>
      <c r="C58" s="322"/>
      <c r="D58" s="290" t="s">
        <v>119</v>
      </c>
      <c r="E58" s="322"/>
      <c r="F58" s="254" t="str">
        <f>IF(E58="","",IF(E58=UCS!$F$5,UCS!$E$5,IF(E58=UCS!$F$6,UCS!$E$6,IF(E58=UCS!$F$7,UCS!$E$7))))</f>
        <v/>
      </c>
      <c r="G58" s="298"/>
      <c r="H58" s="318"/>
      <c r="I58" s="259"/>
      <c r="J58" s="259"/>
      <c r="K58" s="400">
        <f>IF(OR(D58="",E58="",G58=""),0,IF(D58="SS",(G58*F58),0))</f>
        <v>0</v>
      </c>
      <c r="L58" s="401"/>
      <c r="M58" s="401"/>
      <c r="N58" s="317"/>
      <c r="O58" s="305">
        <f t="shared" ref="O58:O71" si="10">SUM(H58:N58)</f>
        <v>0</v>
      </c>
      <c r="P58" s="260"/>
      <c r="Q58" s="256">
        <f t="shared" ref="Q58:Q71" si="11">SUM(O58:P58)</f>
        <v>0</v>
      </c>
      <c r="R58" s="256"/>
      <c r="S58" s="261" t="str">
        <f t="shared" ref="S58:S71" si="12">IF(AND(O58&gt;0,OR(B58="",C58="")), "Check","OK")</f>
        <v>OK</v>
      </c>
    </row>
    <row r="59" spans="2:19" ht="12" customHeight="1" x14ac:dyDescent="0.2">
      <c r="B59" s="258"/>
      <c r="C59" s="322"/>
      <c r="D59" s="290" t="s">
        <v>119</v>
      </c>
      <c r="E59" s="322"/>
      <c r="F59" s="254" t="str">
        <f>IF(E59="","",IF(E59=UCS!$F$5,UCS!$E$5,IF(E59=UCS!$F$6,UCS!$E$6,IF(E59=UCS!$F$7,UCS!$E$7))))</f>
        <v/>
      </c>
      <c r="G59" s="298"/>
      <c r="H59" s="318"/>
      <c r="I59" s="259"/>
      <c r="J59" s="259"/>
      <c r="K59" s="400">
        <f t="shared" ref="K59:K70" si="13">IF(OR(D59="",E59="",G59=""),0,IF(D59="SS",(G59*F59),0))</f>
        <v>0</v>
      </c>
      <c r="L59" s="401"/>
      <c r="M59" s="401"/>
      <c r="N59" s="317"/>
      <c r="O59" s="305">
        <f t="shared" si="10"/>
        <v>0</v>
      </c>
      <c r="P59" s="260"/>
      <c r="Q59" s="256">
        <f t="shared" si="11"/>
        <v>0</v>
      </c>
      <c r="R59" s="256"/>
      <c r="S59" s="261" t="str">
        <f t="shared" si="12"/>
        <v>OK</v>
      </c>
    </row>
    <row r="60" spans="2:19" ht="12" customHeight="1" x14ac:dyDescent="0.2">
      <c r="B60" s="258"/>
      <c r="C60" s="322"/>
      <c r="D60" s="290" t="s">
        <v>119</v>
      </c>
      <c r="E60" s="322"/>
      <c r="F60" s="254" t="str">
        <f>IF(E60="","",IF(E60=UCS!$F$5,UCS!$E$5,IF(E60=UCS!$F$6,UCS!$E$6,IF(E60=UCS!$F$7,UCS!$E$7))))</f>
        <v/>
      </c>
      <c r="G60" s="298"/>
      <c r="H60" s="318"/>
      <c r="I60" s="259"/>
      <c r="J60" s="259"/>
      <c r="K60" s="400">
        <f t="shared" si="13"/>
        <v>0</v>
      </c>
      <c r="L60" s="401"/>
      <c r="M60" s="401"/>
      <c r="N60" s="317"/>
      <c r="O60" s="305">
        <f t="shared" si="10"/>
        <v>0</v>
      </c>
      <c r="P60" s="260"/>
      <c r="Q60" s="256">
        <f t="shared" si="11"/>
        <v>0</v>
      </c>
      <c r="R60" s="256"/>
      <c r="S60" s="261" t="str">
        <f t="shared" si="12"/>
        <v>OK</v>
      </c>
    </row>
    <row r="61" spans="2:19" ht="12" customHeight="1" x14ac:dyDescent="0.2">
      <c r="B61" s="258"/>
      <c r="C61" s="322"/>
      <c r="D61" s="290" t="s">
        <v>119</v>
      </c>
      <c r="E61" s="322"/>
      <c r="F61" s="254" t="str">
        <f>IF(E61="","",IF(E61=UCS!$F$5,UCS!$E$5,IF(E61=UCS!$F$6,UCS!$E$6,IF(E61=UCS!$F$7,UCS!$E$7))))</f>
        <v/>
      </c>
      <c r="G61" s="298"/>
      <c r="H61" s="318"/>
      <c r="I61" s="259"/>
      <c r="J61" s="259"/>
      <c r="K61" s="400">
        <f t="shared" si="13"/>
        <v>0</v>
      </c>
      <c r="L61" s="401"/>
      <c r="M61" s="401"/>
      <c r="N61" s="317"/>
      <c r="O61" s="305">
        <f t="shared" si="10"/>
        <v>0</v>
      </c>
      <c r="P61" s="260"/>
      <c r="Q61" s="256">
        <f t="shared" si="11"/>
        <v>0</v>
      </c>
      <c r="R61" s="256"/>
      <c r="S61" s="261" t="str">
        <f t="shared" si="12"/>
        <v>OK</v>
      </c>
    </row>
    <row r="62" spans="2:19" ht="12" customHeight="1" x14ac:dyDescent="0.2">
      <c r="B62" s="258"/>
      <c r="C62" s="322"/>
      <c r="D62" s="290" t="s">
        <v>119</v>
      </c>
      <c r="E62" s="322"/>
      <c r="F62" s="254" t="str">
        <f>IF(E62="","",IF(E62=UCS!$F$5,UCS!$E$5,IF(E62=UCS!$F$6,UCS!$E$6,IF(E62=UCS!$F$7,UCS!$E$7))))</f>
        <v/>
      </c>
      <c r="G62" s="298"/>
      <c r="H62" s="318"/>
      <c r="I62" s="259"/>
      <c r="J62" s="259"/>
      <c r="K62" s="400">
        <f t="shared" si="13"/>
        <v>0</v>
      </c>
      <c r="L62" s="401"/>
      <c r="M62" s="401"/>
      <c r="N62" s="317"/>
      <c r="O62" s="305">
        <f t="shared" si="10"/>
        <v>0</v>
      </c>
      <c r="P62" s="260"/>
      <c r="Q62" s="256">
        <f t="shared" si="11"/>
        <v>0</v>
      </c>
      <c r="R62" s="256"/>
      <c r="S62" s="261" t="str">
        <f t="shared" si="12"/>
        <v>OK</v>
      </c>
    </row>
    <row r="63" spans="2:19" ht="12" customHeight="1" x14ac:dyDescent="0.2">
      <c r="B63" s="258"/>
      <c r="C63" s="322"/>
      <c r="D63" s="290" t="s">
        <v>119</v>
      </c>
      <c r="E63" s="322"/>
      <c r="F63" s="254" t="str">
        <f>IF(E63="","",IF(E63=UCS!$F$5,UCS!$E$5,IF(E63=UCS!$F$6,UCS!$E$6,IF(E63=UCS!$F$7,UCS!$E$7))))</f>
        <v/>
      </c>
      <c r="G63" s="298"/>
      <c r="H63" s="318"/>
      <c r="I63" s="259"/>
      <c r="J63" s="259"/>
      <c r="K63" s="400">
        <f t="shared" si="13"/>
        <v>0</v>
      </c>
      <c r="L63" s="401"/>
      <c r="M63" s="401"/>
      <c r="N63" s="317"/>
      <c r="O63" s="305">
        <f t="shared" si="10"/>
        <v>0</v>
      </c>
      <c r="P63" s="260"/>
      <c r="Q63" s="256">
        <f t="shared" si="11"/>
        <v>0</v>
      </c>
      <c r="R63" s="256"/>
      <c r="S63" s="261" t="str">
        <f t="shared" si="12"/>
        <v>OK</v>
      </c>
    </row>
    <row r="64" spans="2:19" ht="12" customHeight="1" x14ac:dyDescent="0.2">
      <c r="B64" s="258"/>
      <c r="C64" s="322"/>
      <c r="D64" s="290" t="s">
        <v>119</v>
      </c>
      <c r="E64" s="322"/>
      <c r="F64" s="254" t="str">
        <f>IF(E64="","",IF(E64=UCS!$F$5,UCS!$E$5,IF(E64=UCS!$F$6,UCS!$E$6,IF(E64=UCS!$F$7,UCS!$E$7))))</f>
        <v/>
      </c>
      <c r="G64" s="298"/>
      <c r="H64" s="318"/>
      <c r="I64" s="259"/>
      <c r="J64" s="259"/>
      <c r="K64" s="400">
        <f t="shared" si="13"/>
        <v>0</v>
      </c>
      <c r="L64" s="401"/>
      <c r="M64" s="401"/>
      <c r="N64" s="317"/>
      <c r="O64" s="305">
        <f t="shared" si="10"/>
        <v>0</v>
      </c>
      <c r="P64" s="260"/>
      <c r="Q64" s="256">
        <f t="shared" si="11"/>
        <v>0</v>
      </c>
      <c r="R64" s="256"/>
      <c r="S64" s="261" t="str">
        <f t="shared" si="12"/>
        <v>OK</v>
      </c>
    </row>
    <row r="65" spans="2:19" ht="12" customHeight="1" x14ac:dyDescent="0.2">
      <c r="B65" s="258"/>
      <c r="C65" s="322"/>
      <c r="D65" s="290" t="s">
        <v>119</v>
      </c>
      <c r="E65" s="322"/>
      <c r="F65" s="254" t="str">
        <f>IF(E65="","",IF(E65=UCS!$F$5,UCS!$E$5,IF(E65=UCS!$F$6,UCS!$E$6,IF(E65=UCS!$F$7,UCS!$E$7))))</f>
        <v/>
      </c>
      <c r="G65" s="298"/>
      <c r="H65" s="318"/>
      <c r="I65" s="259"/>
      <c r="J65" s="259"/>
      <c r="K65" s="400">
        <f t="shared" si="13"/>
        <v>0</v>
      </c>
      <c r="L65" s="401"/>
      <c r="M65" s="401"/>
      <c r="N65" s="317"/>
      <c r="O65" s="305">
        <f t="shared" si="10"/>
        <v>0</v>
      </c>
      <c r="P65" s="260"/>
      <c r="Q65" s="256">
        <f t="shared" si="11"/>
        <v>0</v>
      </c>
      <c r="R65" s="256"/>
      <c r="S65" s="261" t="str">
        <f t="shared" si="12"/>
        <v>OK</v>
      </c>
    </row>
    <row r="66" spans="2:19" ht="12" customHeight="1" x14ac:dyDescent="0.2">
      <c r="B66" s="258"/>
      <c r="C66" s="322"/>
      <c r="D66" s="290" t="s">
        <v>119</v>
      </c>
      <c r="E66" s="322"/>
      <c r="F66" s="254" t="str">
        <f>IF(E66="","",IF(E66=UCS!$F$5,UCS!$E$5,IF(E66=UCS!$F$6,UCS!$E$6,IF(E66=UCS!$F$7,UCS!$E$7))))</f>
        <v/>
      </c>
      <c r="G66" s="298"/>
      <c r="H66" s="318"/>
      <c r="I66" s="259"/>
      <c r="J66" s="259"/>
      <c r="K66" s="400">
        <f t="shared" si="13"/>
        <v>0</v>
      </c>
      <c r="L66" s="401"/>
      <c r="M66" s="401"/>
      <c r="N66" s="317"/>
      <c r="O66" s="305">
        <f t="shared" si="10"/>
        <v>0</v>
      </c>
      <c r="P66" s="260"/>
      <c r="Q66" s="256">
        <f t="shared" si="11"/>
        <v>0</v>
      </c>
      <c r="R66" s="256"/>
      <c r="S66" s="261" t="str">
        <f t="shared" si="12"/>
        <v>OK</v>
      </c>
    </row>
    <row r="67" spans="2:19" ht="12" customHeight="1" x14ac:dyDescent="0.2">
      <c r="B67" s="258"/>
      <c r="C67" s="322"/>
      <c r="D67" s="290" t="s">
        <v>119</v>
      </c>
      <c r="E67" s="322"/>
      <c r="F67" s="254" t="str">
        <f>IF(E67="","",IF(E67=UCS!$F$5,UCS!$E$5,IF(E67=UCS!$F$6,UCS!$E$6,IF(E67=UCS!$F$7,UCS!$E$7))))</f>
        <v/>
      </c>
      <c r="G67" s="298"/>
      <c r="H67" s="318"/>
      <c r="I67" s="259"/>
      <c r="J67" s="259"/>
      <c r="K67" s="400">
        <f t="shared" si="13"/>
        <v>0</v>
      </c>
      <c r="L67" s="401"/>
      <c r="M67" s="401"/>
      <c r="N67" s="317"/>
      <c r="O67" s="305">
        <f t="shared" si="10"/>
        <v>0</v>
      </c>
      <c r="P67" s="260"/>
      <c r="Q67" s="256">
        <f t="shared" si="11"/>
        <v>0</v>
      </c>
      <c r="R67" s="256"/>
      <c r="S67" s="261" t="str">
        <f t="shared" si="12"/>
        <v>OK</v>
      </c>
    </row>
    <row r="68" spans="2:19" ht="12" customHeight="1" x14ac:dyDescent="0.2">
      <c r="B68" s="258"/>
      <c r="C68" s="322"/>
      <c r="D68" s="290" t="s">
        <v>119</v>
      </c>
      <c r="E68" s="322"/>
      <c r="F68" s="254" t="str">
        <f>IF(E68="","",IF(E68=UCS!$F$5,UCS!$E$5,IF(E68=UCS!$F$6,UCS!$E$6,IF(E68=UCS!$F$7,UCS!$E$7))))</f>
        <v/>
      </c>
      <c r="G68" s="298"/>
      <c r="H68" s="318"/>
      <c r="I68" s="259"/>
      <c r="J68" s="259"/>
      <c r="K68" s="400">
        <f t="shared" si="13"/>
        <v>0</v>
      </c>
      <c r="L68" s="401"/>
      <c r="M68" s="401"/>
      <c r="N68" s="317"/>
      <c r="O68" s="305">
        <f t="shared" si="10"/>
        <v>0</v>
      </c>
      <c r="P68" s="260"/>
      <c r="Q68" s="256">
        <f t="shared" si="11"/>
        <v>0</v>
      </c>
      <c r="R68" s="256"/>
      <c r="S68" s="261" t="str">
        <f t="shared" si="12"/>
        <v>OK</v>
      </c>
    </row>
    <row r="69" spans="2:19" ht="12" customHeight="1" x14ac:dyDescent="0.2">
      <c r="B69" s="258"/>
      <c r="C69" s="322"/>
      <c r="D69" s="290" t="s">
        <v>119</v>
      </c>
      <c r="E69" s="322"/>
      <c r="F69" s="254" t="str">
        <f>IF(E69="","",IF(E69=UCS!$F$5,UCS!$E$5,IF(E69=UCS!$F$6,UCS!$E$6,IF(E69=UCS!$F$7,UCS!$E$7))))</f>
        <v/>
      </c>
      <c r="G69" s="298"/>
      <c r="H69" s="318"/>
      <c r="I69" s="259"/>
      <c r="J69" s="259"/>
      <c r="K69" s="400">
        <f t="shared" si="13"/>
        <v>0</v>
      </c>
      <c r="L69" s="401"/>
      <c r="M69" s="401"/>
      <c r="N69" s="317"/>
      <c r="O69" s="305">
        <f t="shared" si="10"/>
        <v>0</v>
      </c>
      <c r="P69" s="260"/>
      <c r="Q69" s="256">
        <f t="shared" si="11"/>
        <v>0</v>
      </c>
      <c r="R69" s="256"/>
      <c r="S69" s="261" t="str">
        <f t="shared" si="12"/>
        <v>OK</v>
      </c>
    </row>
    <row r="70" spans="2:19" ht="12" customHeight="1" x14ac:dyDescent="0.2">
      <c r="B70" s="258"/>
      <c r="C70" s="322"/>
      <c r="D70" s="290" t="s">
        <v>119</v>
      </c>
      <c r="E70" s="322"/>
      <c r="F70" s="254" t="str">
        <f>IF(E70="","",IF(E70=UCS!$F$5,UCS!$E$5,IF(E70=UCS!$F$6,UCS!$E$6,IF(E70=UCS!$F$7,UCS!$E$7))))</f>
        <v/>
      </c>
      <c r="G70" s="298"/>
      <c r="H70" s="318"/>
      <c r="I70" s="259"/>
      <c r="J70" s="259"/>
      <c r="K70" s="400">
        <f t="shared" si="13"/>
        <v>0</v>
      </c>
      <c r="L70" s="401"/>
      <c r="M70" s="401"/>
      <c r="N70" s="317"/>
      <c r="O70" s="305">
        <f t="shared" si="10"/>
        <v>0</v>
      </c>
      <c r="P70" s="260"/>
      <c r="Q70" s="256">
        <f t="shared" si="11"/>
        <v>0</v>
      </c>
      <c r="R70" s="256"/>
      <c r="S70" s="261" t="str">
        <f t="shared" si="12"/>
        <v>OK</v>
      </c>
    </row>
    <row r="71" spans="2:19" ht="12" customHeight="1" x14ac:dyDescent="0.2">
      <c r="B71" s="258"/>
      <c r="C71" s="322"/>
      <c r="D71" s="290" t="s">
        <v>119</v>
      </c>
      <c r="E71" s="322"/>
      <c r="F71" s="254" t="str">
        <f>IF(E71="","",IF(E71=UCS!$F$5,UCS!$E$5,IF(E71=UCS!$F$6,UCS!$E$6,IF(E71=UCS!$F$7,UCS!$E$7))))</f>
        <v/>
      </c>
      <c r="G71" s="298"/>
      <c r="H71" s="318"/>
      <c r="I71" s="259"/>
      <c r="J71" s="259"/>
      <c r="K71" s="400">
        <f>IF(OR(D71="",E71="",G71=""),0,IF(D71="SS",(G71*F71),0))</f>
        <v>0</v>
      </c>
      <c r="L71" s="401"/>
      <c r="M71" s="401"/>
      <c r="N71" s="317"/>
      <c r="O71" s="305">
        <f t="shared" si="10"/>
        <v>0</v>
      </c>
      <c r="P71" s="260"/>
      <c r="Q71" s="256">
        <f t="shared" si="11"/>
        <v>0</v>
      </c>
      <c r="R71" s="256"/>
      <c r="S71" s="261" t="str">
        <f t="shared" si="12"/>
        <v>OK</v>
      </c>
    </row>
    <row r="72" spans="2:19" ht="12" customHeight="1" x14ac:dyDescent="0.2">
      <c r="B72" s="249" t="s">
        <v>126</v>
      </c>
      <c r="C72" s="254"/>
      <c r="D72" s="289"/>
      <c r="E72" s="254"/>
      <c r="F72" s="254"/>
      <c r="G72" s="297"/>
      <c r="H72" s="315"/>
      <c r="I72" s="255"/>
      <c r="J72" s="255"/>
      <c r="K72" s="400"/>
      <c r="L72" s="400"/>
      <c r="M72" s="400"/>
      <c r="N72" s="316"/>
      <c r="O72" s="305"/>
      <c r="P72" s="256"/>
      <c r="Q72" s="256"/>
      <c r="R72" s="256"/>
      <c r="S72" s="257"/>
    </row>
    <row r="73" spans="2:19" ht="12" customHeight="1" x14ac:dyDescent="0.2">
      <c r="B73" s="258"/>
      <c r="C73" s="322"/>
      <c r="D73" s="290" t="s">
        <v>119</v>
      </c>
      <c r="E73" s="322"/>
      <c r="F73" s="254" t="str">
        <f>IF(E73="","",IF(E73=UCS!$F$5,UCS!$E$5,IF(E73=UCS!$F$6,UCS!$E$6,IF(E73=UCS!$F$7,UCS!$E$7))))</f>
        <v/>
      </c>
      <c r="G73" s="298"/>
      <c r="H73" s="318"/>
      <c r="I73" s="259"/>
      <c r="J73" s="259"/>
      <c r="K73" s="401"/>
      <c r="L73" s="400">
        <f>IF(OR(D73="",E73="",G73=""),0,IF(D73="SS",(G73*F73),0))</f>
        <v>0</v>
      </c>
      <c r="M73" s="401"/>
      <c r="N73" s="317"/>
      <c r="O73" s="305">
        <f t="shared" ref="O73:O86" si="14">SUM(H73:N73)</f>
        <v>0</v>
      </c>
      <c r="P73" s="260"/>
      <c r="Q73" s="256">
        <f t="shared" ref="Q73:Q101" si="15">SUM(O73:P73)</f>
        <v>0</v>
      </c>
      <c r="R73" s="256"/>
      <c r="S73" s="261" t="str">
        <f t="shared" ref="S73:S86" si="16">IF(AND(O73&gt;0,OR(B73="",C73="")), "Check","OK")</f>
        <v>OK</v>
      </c>
    </row>
    <row r="74" spans="2:19" ht="12" customHeight="1" x14ac:dyDescent="0.2">
      <c r="B74" s="258"/>
      <c r="C74" s="322"/>
      <c r="D74" s="290" t="s">
        <v>119</v>
      </c>
      <c r="E74" s="322"/>
      <c r="F74" s="254" t="str">
        <f>IF(E74="","",IF(E74=UCS!$F$5,UCS!$E$5,IF(E74=UCS!$F$6,UCS!$E$6,IF(E74=UCS!$F$7,UCS!$E$7))))</f>
        <v/>
      </c>
      <c r="G74" s="298"/>
      <c r="H74" s="318"/>
      <c r="I74" s="259"/>
      <c r="J74" s="259"/>
      <c r="K74" s="401"/>
      <c r="L74" s="400">
        <f t="shared" ref="L74:L86" si="17">IF(OR(D74="",E74="",G74=""),0,IF(D74="SS",(G74*F74),0))</f>
        <v>0</v>
      </c>
      <c r="M74" s="401"/>
      <c r="N74" s="317"/>
      <c r="O74" s="305">
        <f t="shared" si="14"/>
        <v>0</v>
      </c>
      <c r="P74" s="260"/>
      <c r="Q74" s="256">
        <f t="shared" si="15"/>
        <v>0</v>
      </c>
      <c r="R74" s="256"/>
      <c r="S74" s="261" t="str">
        <f t="shared" si="16"/>
        <v>OK</v>
      </c>
    </row>
    <row r="75" spans="2:19" ht="12" customHeight="1" x14ac:dyDescent="0.2">
      <c r="B75" s="258"/>
      <c r="C75" s="322"/>
      <c r="D75" s="290" t="s">
        <v>119</v>
      </c>
      <c r="E75" s="322"/>
      <c r="F75" s="254" t="str">
        <f>IF(E75="","",IF(E75=UCS!$F$5,UCS!$E$5,IF(E75=UCS!$F$6,UCS!$E$6,IF(E75=UCS!$F$7,UCS!$E$7))))</f>
        <v/>
      </c>
      <c r="G75" s="298"/>
      <c r="H75" s="318"/>
      <c r="I75" s="259"/>
      <c r="J75" s="259"/>
      <c r="K75" s="401"/>
      <c r="L75" s="400">
        <f t="shared" si="17"/>
        <v>0</v>
      </c>
      <c r="M75" s="401"/>
      <c r="N75" s="317"/>
      <c r="O75" s="305">
        <f t="shared" si="14"/>
        <v>0</v>
      </c>
      <c r="P75" s="260"/>
      <c r="Q75" s="256">
        <f t="shared" si="15"/>
        <v>0</v>
      </c>
      <c r="R75" s="256"/>
      <c r="S75" s="261" t="str">
        <f t="shared" si="16"/>
        <v>OK</v>
      </c>
    </row>
    <row r="76" spans="2:19" ht="12" customHeight="1" x14ac:dyDescent="0.2">
      <c r="B76" s="258"/>
      <c r="C76" s="322"/>
      <c r="D76" s="290" t="s">
        <v>119</v>
      </c>
      <c r="E76" s="322"/>
      <c r="F76" s="254" t="str">
        <f>IF(E76="","",IF(E76=UCS!$F$5,UCS!$E$5,IF(E76=UCS!$F$6,UCS!$E$6,IF(E76=UCS!$F$7,UCS!$E$7))))</f>
        <v/>
      </c>
      <c r="G76" s="298"/>
      <c r="H76" s="318"/>
      <c r="I76" s="259"/>
      <c r="J76" s="259"/>
      <c r="K76" s="401"/>
      <c r="L76" s="400">
        <f t="shared" si="17"/>
        <v>0</v>
      </c>
      <c r="M76" s="401"/>
      <c r="N76" s="317"/>
      <c r="O76" s="305">
        <f t="shared" si="14"/>
        <v>0</v>
      </c>
      <c r="P76" s="260"/>
      <c r="Q76" s="256">
        <f t="shared" si="15"/>
        <v>0</v>
      </c>
      <c r="R76" s="256"/>
      <c r="S76" s="261" t="str">
        <f t="shared" si="16"/>
        <v>OK</v>
      </c>
    </row>
    <row r="77" spans="2:19" ht="12" customHeight="1" x14ac:dyDescent="0.2">
      <c r="B77" s="258"/>
      <c r="C77" s="322"/>
      <c r="D77" s="290" t="s">
        <v>119</v>
      </c>
      <c r="E77" s="322"/>
      <c r="F77" s="254" t="str">
        <f>IF(E77="","",IF(E77=UCS!$F$5,UCS!$E$5,IF(E77=UCS!$F$6,UCS!$E$6,IF(E77=UCS!$F$7,UCS!$E$7))))</f>
        <v/>
      </c>
      <c r="G77" s="298"/>
      <c r="H77" s="318"/>
      <c r="I77" s="259"/>
      <c r="J77" s="259"/>
      <c r="K77" s="401"/>
      <c r="L77" s="400">
        <f t="shared" si="17"/>
        <v>0</v>
      </c>
      <c r="M77" s="401"/>
      <c r="N77" s="317"/>
      <c r="O77" s="305">
        <f t="shared" si="14"/>
        <v>0</v>
      </c>
      <c r="P77" s="260"/>
      <c r="Q77" s="256">
        <f t="shared" si="15"/>
        <v>0</v>
      </c>
      <c r="R77" s="256"/>
      <c r="S77" s="261" t="str">
        <f t="shared" si="16"/>
        <v>OK</v>
      </c>
    </row>
    <row r="78" spans="2:19" ht="12" customHeight="1" x14ac:dyDescent="0.2">
      <c r="B78" s="258"/>
      <c r="C78" s="322"/>
      <c r="D78" s="290" t="s">
        <v>119</v>
      </c>
      <c r="E78" s="322"/>
      <c r="F78" s="254" t="str">
        <f>IF(E78="","",IF(E78=UCS!$F$5,UCS!$E$5,IF(E78=UCS!$F$6,UCS!$E$6,IF(E78=UCS!$F$7,UCS!$E$7))))</f>
        <v/>
      </c>
      <c r="G78" s="298"/>
      <c r="H78" s="318"/>
      <c r="I78" s="259"/>
      <c r="J78" s="259"/>
      <c r="K78" s="401"/>
      <c r="L78" s="400">
        <f t="shared" si="17"/>
        <v>0</v>
      </c>
      <c r="M78" s="401"/>
      <c r="N78" s="317"/>
      <c r="O78" s="305">
        <f t="shared" si="14"/>
        <v>0</v>
      </c>
      <c r="P78" s="260"/>
      <c r="Q78" s="256">
        <f t="shared" si="15"/>
        <v>0</v>
      </c>
      <c r="R78" s="256"/>
      <c r="S78" s="261" t="str">
        <f t="shared" si="16"/>
        <v>OK</v>
      </c>
    </row>
    <row r="79" spans="2:19" ht="12" customHeight="1" x14ac:dyDescent="0.2">
      <c r="B79" s="258"/>
      <c r="C79" s="322"/>
      <c r="D79" s="290" t="s">
        <v>119</v>
      </c>
      <c r="E79" s="322"/>
      <c r="F79" s="254" t="str">
        <f>IF(E79="","",IF(E79=UCS!$F$5,UCS!$E$5,IF(E79=UCS!$F$6,UCS!$E$6,IF(E79=UCS!$F$7,UCS!$E$7))))</f>
        <v/>
      </c>
      <c r="G79" s="298"/>
      <c r="H79" s="318"/>
      <c r="I79" s="259"/>
      <c r="J79" s="259"/>
      <c r="K79" s="401"/>
      <c r="L79" s="400">
        <f t="shared" si="17"/>
        <v>0</v>
      </c>
      <c r="M79" s="401"/>
      <c r="N79" s="317"/>
      <c r="O79" s="305">
        <f t="shared" si="14"/>
        <v>0</v>
      </c>
      <c r="P79" s="260"/>
      <c r="Q79" s="256">
        <f t="shared" si="15"/>
        <v>0</v>
      </c>
      <c r="R79" s="256"/>
      <c r="S79" s="261" t="str">
        <f t="shared" si="16"/>
        <v>OK</v>
      </c>
    </row>
    <row r="80" spans="2:19" ht="12" customHeight="1" x14ac:dyDescent="0.2">
      <c r="B80" s="258"/>
      <c r="C80" s="322"/>
      <c r="D80" s="290" t="s">
        <v>119</v>
      </c>
      <c r="E80" s="322"/>
      <c r="F80" s="254" t="str">
        <f>IF(E80="","",IF(E80=UCS!$F$5,UCS!$E$5,IF(E80=UCS!$F$6,UCS!$E$6,IF(E80=UCS!$F$7,UCS!$E$7))))</f>
        <v/>
      </c>
      <c r="G80" s="298"/>
      <c r="H80" s="318"/>
      <c r="I80" s="259"/>
      <c r="J80" s="259"/>
      <c r="K80" s="401"/>
      <c r="L80" s="400">
        <f t="shared" si="17"/>
        <v>0</v>
      </c>
      <c r="M80" s="401"/>
      <c r="N80" s="317"/>
      <c r="O80" s="305">
        <f t="shared" si="14"/>
        <v>0</v>
      </c>
      <c r="P80" s="260"/>
      <c r="Q80" s="256">
        <f t="shared" si="15"/>
        <v>0</v>
      </c>
      <c r="R80" s="256"/>
      <c r="S80" s="261" t="str">
        <f t="shared" si="16"/>
        <v>OK</v>
      </c>
    </row>
    <row r="81" spans="2:20" ht="12" customHeight="1" x14ac:dyDescent="0.2">
      <c r="B81" s="258"/>
      <c r="C81" s="322"/>
      <c r="D81" s="290" t="s">
        <v>119</v>
      </c>
      <c r="E81" s="322"/>
      <c r="F81" s="254" t="str">
        <f>IF(E81="","",IF(E81=UCS!$F$5,UCS!$E$5,IF(E81=UCS!$F$6,UCS!$E$6,IF(E81=UCS!$F$7,UCS!$E$7))))</f>
        <v/>
      </c>
      <c r="G81" s="298"/>
      <c r="H81" s="318"/>
      <c r="I81" s="259"/>
      <c r="J81" s="259"/>
      <c r="K81" s="401"/>
      <c r="L81" s="400">
        <f t="shared" si="17"/>
        <v>0</v>
      </c>
      <c r="M81" s="401"/>
      <c r="N81" s="317"/>
      <c r="O81" s="305">
        <f t="shared" si="14"/>
        <v>0</v>
      </c>
      <c r="P81" s="260"/>
      <c r="Q81" s="256">
        <f t="shared" si="15"/>
        <v>0</v>
      </c>
      <c r="R81" s="256"/>
      <c r="S81" s="261" t="str">
        <f t="shared" si="16"/>
        <v>OK</v>
      </c>
    </row>
    <row r="82" spans="2:20" ht="12" customHeight="1" x14ac:dyDescent="0.2">
      <c r="B82" s="258"/>
      <c r="C82" s="322"/>
      <c r="D82" s="290" t="s">
        <v>119</v>
      </c>
      <c r="E82" s="322"/>
      <c r="F82" s="254" t="str">
        <f>IF(E82="","",IF(E82=UCS!$F$5,UCS!$E$5,IF(E82=UCS!$F$6,UCS!$E$6,IF(E82=UCS!$F$7,UCS!$E$7))))</f>
        <v/>
      </c>
      <c r="G82" s="298"/>
      <c r="H82" s="318"/>
      <c r="I82" s="259"/>
      <c r="J82" s="259"/>
      <c r="K82" s="401"/>
      <c r="L82" s="400">
        <f t="shared" si="17"/>
        <v>0</v>
      </c>
      <c r="M82" s="401"/>
      <c r="N82" s="317"/>
      <c r="O82" s="305">
        <f t="shared" si="14"/>
        <v>0</v>
      </c>
      <c r="P82" s="260"/>
      <c r="Q82" s="256">
        <f t="shared" si="15"/>
        <v>0</v>
      </c>
      <c r="R82" s="256"/>
      <c r="S82" s="261" t="str">
        <f t="shared" si="16"/>
        <v>OK</v>
      </c>
    </row>
    <row r="83" spans="2:20" ht="12" customHeight="1" x14ac:dyDescent="0.2">
      <c r="B83" s="258"/>
      <c r="C83" s="322"/>
      <c r="D83" s="290" t="s">
        <v>119</v>
      </c>
      <c r="E83" s="322"/>
      <c r="F83" s="254" t="str">
        <f>IF(E83="","",IF(E83=UCS!$F$5,UCS!$E$5,IF(E83=UCS!$F$6,UCS!$E$6,IF(E83=UCS!$F$7,UCS!$E$7))))</f>
        <v/>
      </c>
      <c r="G83" s="298"/>
      <c r="H83" s="318"/>
      <c r="I83" s="259"/>
      <c r="J83" s="259"/>
      <c r="K83" s="401"/>
      <c r="L83" s="400">
        <f t="shared" si="17"/>
        <v>0</v>
      </c>
      <c r="M83" s="401"/>
      <c r="N83" s="317"/>
      <c r="O83" s="305">
        <f t="shared" si="14"/>
        <v>0</v>
      </c>
      <c r="P83" s="260"/>
      <c r="Q83" s="256">
        <f t="shared" si="15"/>
        <v>0</v>
      </c>
      <c r="R83" s="256"/>
      <c r="S83" s="261" t="str">
        <f t="shared" si="16"/>
        <v>OK</v>
      </c>
    </row>
    <row r="84" spans="2:20" ht="12" customHeight="1" x14ac:dyDescent="0.2">
      <c r="B84" s="258"/>
      <c r="C84" s="322"/>
      <c r="D84" s="290" t="s">
        <v>119</v>
      </c>
      <c r="E84" s="322"/>
      <c r="F84" s="254" t="str">
        <f>IF(E84="","",IF(E84=UCS!$F$5,UCS!$E$5,IF(E84=UCS!$F$6,UCS!$E$6,IF(E84=UCS!$F$7,UCS!$E$7))))</f>
        <v/>
      </c>
      <c r="G84" s="298"/>
      <c r="H84" s="318"/>
      <c r="I84" s="259"/>
      <c r="J84" s="259"/>
      <c r="K84" s="401"/>
      <c r="L84" s="400">
        <f t="shared" si="17"/>
        <v>0</v>
      </c>
      <c r="M84" s="401"/>
      <c r="N84" s="317"/>
      <c r="O84" s="305">
        <f t="shared" si="14"/>
        <v>0</v>
      </c>
      <c r="P84" s="260"/>
      <c r="Q84" s="256">
        <f t="shared" si="15"/>
        <v>0</v>
      </c>
      <c r="R84" s="256"/>
      <c r="S84" s="261" t="str">
        <f t="shared" si="16"/>
        <v>OK</v>
      </c>
    </row>
    <row r="85" spans="2:20" ht="12" customHeight="1" x14ac:dyDescent="0.2">
      <c r="B85" s="258"/>
      <c r="C85" s="322"/>
      <c r="D85" s="290" t="s">
        <v>119</v>
      </c>
      <c r="E85" s="322"/>
      <c r="F85" s="254" t="str">
        <f>IF(E85="","",IF(E85=UCS!$F$5,UCS!$E$5,IF(E85=UCS!$F$6,UCS!$E$6,IF(E85=UCS!$F$7,UCS!$E$7))))</f>
        <v/>
      </c>
      <c r="G85" s="298"/>
      <c r="H85" s="318"/>
      <c r="I85" s="259"/>
      <c r="J85" s="259"/>
      <c r="K85" s="401"/>
      <c r="L85" s="400">
        <f t="shared" si="17"/>
        <v>0</v>
      </c>
      <c r="M85" s="401"/>
      <c r="N85" s="317"/>
      <c r="O85" s="305">
        <f t="shared" si="14"/>
        <v>0</v>
      </c>
      <c r="P85" s="260"/>
      <c r="Q85" s="256">
        <f t="shared" si="15"/>
        <v>0</v>
      </c>
      <c r="R85" s="256"/>
      <c r="S85" s="261" t="str">
        <f t="shared" si="16"/>
        <v>OK</v>
      </c>
    </row>
    <row r="86" spans="2:20" ht="12" customHeight="1" x14ac:dyDescent="0.2">
      <c r="B86" s="258"/>
      <c r="C86" s="322"/>
      <c r="D86" s="290" t="s">
        <v>119</v>
      </c>
      <c r="E86" s="322"/>
      <c r="F86" s="254" t="str">
        <f>IF(E86="","",IF(E86=UCS!$F$5,UCS!$E$5,IF(E86=UCS!$F$6,UCS!$E$6,IF(E86=UCS!$F$7,UCS!$E$7))))</f>
        <v/>
      </c>
      <c r="G86" s="298"/>
      <c r="H86" s="318"/>
      <c r="I86" s="259"/>
      <c r="J86" s="259"/>
      <c r="K86" s="401"/>
      <c r="L86" s="400">
        <f t="shared" si="17"/>
        <v>0</v>
      </c>
      <c r="M86" s="401"/>
      <c r="N86" s="317"/>
      <c r="O86" s="305">
        <f t="shared" si="14"/>
        <v>0</v>
      </c>
      <c r="P86" s="260"/>
      <c r="Q86" s="256">
        <f t="shared" si="15"/>
        <v>0</v>
      </c>
      <c r="R86" s="256"/>
      <c r="S86" s="261" t="str">
        <f t="shared" si="16"/>
        <v>OK</v>
      </c>
    </row>
    <row r="87" spans="2:20" ht="12" customHeight="1" x14ac:dyDescent="0.2">
      <c r="B87" s="249" t="s">
        <v>127</v>
      </c>
      <c r="C87" s="254"/>
      <c r="D87" s="289"/>
      <c r="E87" s="254"/>
      <c r="F87" s="254"/>
      <c r="G87" s="297"/>
      <c r="H87" s="315"/>
      <c r="I87" s="255"/>
      <c r="J87" s="255"/>
      <c r="K87" s="400"/>
      <c r="L87" s="400"/>
      <c r="M87" s="400"/>
      <c r="N87" s="316"/>
      <c r="O87" s="305"/>
      <c r="P87" s="256"/>
      <c r="Q87" s="256"/>
      <c r="R87" s="256"/>
      <c r="S87" s="257"/>
      <c r="T87" s="207" t="s">
        <v>128</v>
      </c>
    </row>
    <row r="88" spans="2:20" ht="12" customHeight="1" x14ac:dyDescent="0.2">
      <c r="B88" s="258"/>
      <c r="C88" s="322"/>
      <c r="D88" s="290" t="s">
        <v>119</v>
      </c>
      <c r="E88" s="322"/>
      <c r="F88" s="254" t="str">
        <f>IF(E88="","",IF(E88=UCS!$F$5,UCS!$E$5,IF(E88=UCS!$F$6,UCS!$E$6,IF(E88=UCS!$F$7,UCS!$E$7,IF(E88=UCS!$F$8,UCS!$E$8,IF(E88=UCS!$F$9,UCS!$E$9,IF(E88=UCS!$F$10,UCS!$E$10,IF(E88=UCS!$F$11,UCS!$E$11,IF(E88=UCS!$F$12,UCS!$E$12,IF(E88=UCS!$F$13,UCS!$E$13))))))))))</f>
        <v/>
      </c>
      <c r="G88" s="298"/>
      <c r="H88" s="318"/>
      <c r="I88" s="259"/>
      <c r="J88" s="259"/>
      <c r="K88" s="401"/>
      <c r="L88" s="401"/>
      <c r="M88" s="255">
        <f>IF(OR(D88="",E88="",G88=""),0,IF(D88="SS",(G88*F88),0))</f>
        <v>0</v>
      </c>
      <c r="N88" s="405"/>
      <c r="O88" s="305">
        <f t="shared" ref="O88:O101" si="18">SUM(H88:N88)</f>
        <v>0</v>
      </c>
      <c r="P88" s="260"/>
      <c r="Q88" s="256">
        <f t="shared" si="15"/>
        <v>0</v>
      </c>
      <c r="R88" s="256"/>
      <c r="S88" s="261" t="str">
        <f t="shared" ref="S88:S101" si="19">IF(AND(O88&gt;0,OR(B88="",C88="")), "Check","OK")</f>
        <v>OK</v>
      </c>
      <c r="T88" s="242" t="str">
        <f>IF(E88="","",IF(AND(A_OdR_1!$D$6=Elenco!$E$30,OR(E88=UCS!$F$8,E88=UCS!$F$9,E88=UCS!$F$10)),"OK",IF(AND(A_OdR_1!$D$6=Elenco!$E$31,OR(E88=UCS!$F$11,E88=UCS!$F$12,E88=UCS!$F$13)),"OK",IF(AND(A_OdR_1!$D$6=Elenco!$E$32,OR(E88=UCS!$F$5,E88=UCS!$F$6,E88=UCS!$F$7)),"OK","Check"))))</f>
        <v/>
      </c>
    </row>
    <row r="89" spans="2:20" ht="12" customHeight="1" x14ac:dyDescent="0.2">
      <c r="B89" s="258"/>
      <c r="C89" s="322"/>
      <c r="D89" s="290" t="s">
        <v>119</v>
      </c>
      <c r="E89" s="322"/>
      <c r="F89" s="254" t="str">
        <f>IF(E89="","",IF(E89=UCS!$F$5,UCS!$E$5,IF(E89=UCS!$F$6,UCS!$E$6,IF(E89=UCS!$F$7,UCS!$E$7,IF(E89=UCS!$F$8,UCS!$E$8,IF(E89=UCS!$F$9,UCS!$E$9,IF(E89=UCS!$F$10,UCS!$E$10,IF(E89=UCS!$F$11,UCS!$E$11,IF(E89=UCS!$F$12,UCS!$E$12,IF(E89=UCS!$F$13,UCS!$E$13))))))))))</f>
        <v/>
      </c>
      <c r="G89" s="298"/>
      <c r="H89" s="318"/>
      <c r="I89" s="259"/>
      <c r="J89" s="259"/>
      <c r="K89" s="401"/>
      <c r="L89" s="401"/>
      <c r="M89" s="255">
        <f t="shared" ref="M89:M101" si="20">IF(OR(D89="",E89="",G89=""),0,IF(D89="SS",(G89*F89),0))</f>
        <v>0</v>
      </c>
      <c r="N89" s="405"/>
      <c r="O89" s="305">
        <f t="shared" si="18"/>
        <v>0</v>
      </c>
      <c r="P89" s="260"/>
      <c r="Q89" s="256">
        <f t="shared" si="15"/>
        <v>0</v>
      </c>
      <c r="R89" s="256"/>
      <c r="S89" s="261" t="str">
        <f t="shared" si="19"/>
        <v>OK</v>
      </c>
      <c r="T89" s="242" t="str">
        <f>IF(E89="","",IF(AND(A_OdR_1!$D$6=Elenco!$E$30,OR(E89=UCS!$F$8,E89=UCS!$F$9,E89=UCS!$F$10)),"OK",IF(AND(A_OdR_1!$D$6=Elenco!$E$31,OR(E89=UCS!$F$11,E89=UCS!$F$12,E89=UCS!$F$13)),"OK",IF(AND(A_OdR_1!$D$6=Elenco!$E$32,OR(E89=UCS!$F$5,E89=UCS!$F$6,E89=UCS!$F$7)),"OK","Check"))))</f>
        <v/>
      </c>
    </row>
    <row r="90" spans="2:20" ht="12" customHeight="1" x14ac:dyDescent="0.2">
      <c r="B90" s="258"/>
      <c r="C90" s="322"/>
      <c r="D90" s="290" t="s">
        <v>119</v>
      </c>
      <c r="E90" s="322"/>
      <c r="F90" s="254" t="str">
        <f>IF(E90="","",IF(E90=UCS!$F$5,UCS!$E$5,IF(E90=UCS!$F$6,UCS!$E$6,IF(E90=UCS!$F$7,UCS!$E$7,IF(E90=UCS!$F$8,UCS!$E$8,IF(E90=UCS!$F$9,UCS!$E$9,IF(E90=UCS!$F$10,UCS!$E$10,IF(E90=UCS!$F$11,UCS!$E$11,IF(E90=UCS!$F$12,UCS!$E$12,IF(E90=UCS!$F$13,UCS!$E$13))))))))))</f>
        <v/>
      </c>
      <c r="G90" s="298"/>
      <c r="H90" s="318"/>
      <c r="I90" s="259"/>
      <c r="J90" s="259"/>
      <c r="K90" s="401"/>
      <c r="L90" s="401"/>
      <c r="M90" s="255">
        <f t="shared" si="20"/>
        <v>0</v>
      </c>
      <c r="N90" s="405"/>
      <c r="O90" s="305">
        <f t="shared" si="18"/>
        <v>0</v>
      </c>
      <c r="P90" s="260"/>
      <c r="Q90" s="256">
        <f t="shared" si="15"/>
        <v>0</v>
      </c>
      <c r="R90" s="256"/>
      <c r="S90" s="261" t="str">
        <f t="shared" si="19"/>
        <v>OK</v>
      </c>
      <c r="T90" s="242" t="str">
        <f>IF(E90="","",IF(AND(A_OdR_1!$D$6=Elenco!$E$30,OR(E90=UCS!$F$8,E90=UCS!$F$9,E90=UCS!$F$10)),"OK",IF(AND(A_OdR_1!$D$6=Elenco!$E$31,OR(E90=UCS!$F$11,E90=UCS!$F$12,E90=UCS!$F$13)),"OK",IF(AND(A_OdR_1!$D$6=Elenco!$E$32,OR(E90=UCS!$F$5,E90=UCS!$F$6,E90=UCS!$F$7)),"OK","Check"))))</f>
        <v/>
      </c>
    </row>
    <row r="91" spans="2:20" ht="12" customHeight="1" x14ac:dyDescent="0.2">
      <c r="B91" s="258"/>
      <c r="C91" s="322"/>
      <c r="D91" s="290" t="s">
        <v>119</v>
      </c>
      <c r="E91" s="322"/>
      <c r="F91" s="254" t="str">
        <f>IF(E91="","",IF(E91=UCS!$F$5,UCS!$E$5,IF(E91=UCS!$F$6,UCS!$E$6,IF(E91=UCS!$F$7,UCS!$E$7,IF(E91=UCS!$F$8,UCS!$E$8,IF(E91=UCS!$F$9,UCS!$E$9,IF(E91=UCS!$F$10,UCS!$E$10,IF(E91=UCS!$F$11,UCS!$E$11,IF(E91=UCS!$F$12,UCS!$E$12,IF(E91=UCS!$F$13,UCS!$E$13))))))))))</f>
        <v/>
      </c>
      <c r="G91" s="298"/>
      <c r="H91" s="318"/>
      <c r="I91" s="259"/>
      <c r="J91" s="259"/>
      <c r="K91" s="401"/>
      <c r="L91" s="401"/>
      <c r="M91" s="255">
        <f t="shared" si="20"/>
        <v>0</v>
      </c>
      <c r="N91" s="405"/>
      <c r="O91" s="305">
        <f t="shared" si="18"/>
        <v>0</v>
      </c>
      <c r="P91" s="260"/>
      <c r="Q91" s="256">
        <f t="shared" si="15"/>
        <v>0</v>
      </c>
      <c r="R91" s="256"/>
      <c r="S91" s="261" t="str">
        <f t="shared" si="19"/>
        <v>OK</v>
      </c>
      <c r="T91" s="242" t="str">
        <f>IF(E91="","",IF(AND(A_OdR_1!$D$6=Elenco!$E$30,OR(E91=UCS!$F$8,E91=UCS!$F$9,E91=UCS!$F$10)),"OK",IF(AND(A_OdR_1!$D$6=Elenco!$E$31,OR(E91=UCS!$F$11,E91=UCS!$F$12,E91=UCS!$F$13)),"OK",IF(AND(A_OdR_1!$D$6=Elenco!$E$32,OR(E91=UCS!$F$5,E91=UCS!$F$6,E91=UCS!$F$7)),"OK","Check"))))</f>
        <v/>
      </c>
    </row>
    <row r="92" spans="2:20" ht="12" customHeight="1" x14ac:dyDescent="0.2">
      <c r="B92" s="258"/>
      <c r="C92" s="322"/>
      <c r="D92" s="290" t="s">
        <v>119</v>
      </c>
      <c r="E92" s="322"/>
      <c r="F92" s="254" t="str">
        <f>IF(E92="","",IF(E92=UCS!$F$5,UCS!$E$5,IF(E92=UCS!$F$6,UCS!$E$6,IF(E92=UCS!$F$7,UCS!$E$7,IF(E92=UCS!$F$8,UCS!$E$8,IF(E92=UCS!$F$9,UCS!$E$9,IF(E92=UCS!$F$10,UCS!$E$10,IF(E92=UCS!$F$11,UCS!$E$11,IF(E92=UCS!$F$12,UCS!$E$12,IF(E92=UCS!$F$13,UCS!$E$13))))))))))</f>
        <v/>
      </c>
      <c r="G92" s="298"/>
      <c r="H92" s="318"/>
      <c r="I92" s="259"/>
      <c r="J92" s="259"/>
      <c r="K92" s="401"/>
      <c r="L92" s="401"/>
      <c r="M92" s="255">
        <f t="shared" si="20"/>
        <v>0</v>
      </c>
      <c r="N92" s="405"/>
      <c r="O92" s="305">
        <f t="shared" si="18"/>
        <v>0</v>
      </c>
      <c r="P92" s="260"/>
      <c r="Q92" s="256">
        <f t="shared" si="15"/>
        <v>0</v>
      </c>
      <c r="R92" s="256"/>
      <c r="S92" s="261" t="str">
        <f t="shared" si="19"/>
        <v>OK</v>
      </c>
      <c r="T92" s="242" t="str">
        <f>IF(E92="","",IF(AND(A_OdR_1!$D$6=Elenco!$E$30,OR(E92=UCS!$F$8,E92=UCS!$F$9,E92=UCS!$F$10)),"OK",IF(AND(A_OdR_1!$D$6=Elenco!$E$31,OR(E92=UCS!$F$11,E92=UCS!$F$12,E92=UCS!$F$13)),"OK",IF(AND(A_OdR_1!$D$6=Elenco!$E$32,OR(E92=UCS!$F$5,E92=UCS!$F$6,E92=UCS!$F$7)),"OK","Check"))))</f>
        <v/>
      </c>
    </row>
    <row r="93" spans="2:20" ht="12" customHeight="1" x14ac:dyDescent="0.2">
      <c r="B93" s="258"/>
      <c r="C93" s="322"/>
      <c r="D93" s="290" t="s">
        <v>119</v>
      </c>
      <c r="E93" s="322"/>
      <c r="F93" s="254" t="str">
        <f>IF(E93="","",IF(E93=UCS!$F$5,UCS!$E$5,IF(E93=UCS!$F$6,UCS!$E$6,IF(E93=UCS!$F$7,UCS!$E$7,IF(E93=UCS!$F$8,UCS!$E$8,IF(E93=UCS!$F$9,UCS!$E$9,IF(E93=UCS!$F$10,UCS!$E$10,IF(E93=UCS!$F$11,UCS!$E$11,IF(E93=UCS!$F$12,UCS!$E$12,IF(E93=UCS!$F$13,UCS!$E$13))))))))))</f>
        <v/>
      </c>
      <c r="G93" s="298"/>
      <c r="H93" s="318"/>
      <c r="I93" s="259"/>
      <c r="J93" s="259"/>
      <c r="K93" s="401"/>
      <c r="L93" s="401"/>
      <c r="M93" s="255">
        <f t="shared" si="20"/>
        <v>0</v>
      </c>
      <c r="N93" s="405"/>
      <c r="O93" s="305">
        <f t="shared" si="18"/>
        <v>0</v>
      </c>
      <c r="P93" s="260"/>
      <c r="Q93" s="256">
        <f t="shared" si="15"/>
        <v>0</v>
      </c>
      <c r="R93" s="256"/>
      <c r="S93" s="261" t="str">
        <f t="shared" si="19"/>
        <v>OK</v>
      </c>
      <c r="T93" s="242" t="str">
        <f>IF(E93="","",IF(AND(A_OdR_1!$D$6=Elenco!$E$30,OR(E93=UCS!$F$8,E93=UCS!$F$9,E93=UCS!$F$10)),"OK",IF(AND(A_OdR_1!$D$6=Elenco!$E$31,OR(E93=UCS!$F$11,E93=UCS!$F$12,E93=UCS!$F$13)),"OK",IF(AND(A_OdR_1!$D$6=Elenco!$E$32,OR(E93=UCS!$F$5,E93=UCS!$F$6,E93=UCS!$F$7)),"OK","Check"))))</f>
        <v/>
      </c>
    </row>
    <row r="94" spans="2:20" ht="12" customHeight="1" x14ac:dyDescent="0.2">
      <c r="B94" s="258"/>
      <c r="C94" s="322"/>
      <c r="D94" s="290" t="s">
        <v>119</v>
      </c>
      <c r="E94" s="322"/>
      <c r="F94" s="254" t="str">
        <f>IF(E94="","",IF(E94=UCS!$F$5,UCS!$E$5,IF(E94=UCS!$F$6,UCS!$E$6,IF(E94=UCS!$F$7,UCS!$E$7,IF(E94=UCS!$F$8,UCS!$E$8,IF(E94=UCS!$F$9,UCS!$E$9,IF(E94=UCS!$F$10,UCS!$E$10,IF(E94=UCS!$F$11,UCS!$E$11,IF(E94=UCS!$F$12,UCS!$E$12,IF(E94=UCS!$F$13,UCS!$E$13))))))))))</f>
        <v/>
      </c>
      <c r="G94" s="298"/>
      <c r="H94" s="318"/>
      <c r="I94" s="259"/>
      <c r="J94" s="259"/>
      <c r="K94" s="401"/>
      <c r="L94" s="401"/>
      <c r="M94" s="255">
        <f t="shared" si="20"/>
        <v>0</v>
      </c>
      <c r="N94" s="405"/>
      <c r="O94" s="305">
        <f t="shared" si="18"/>
        <v>0</v>
      </c>
      <c r="P94" s="260"/>
      <c r="Q94" s="256">
        <f t="shared" si="15"/>
        <v>0</v>
      </c>
      <c r="R94" s="256"/>
      <c r="S94" s="261" t="str">
        <f t="shared" si="19"/>
        <v>OK</v>
      </c>
      <c r="T94" s="242" t="str">
        <f>IF(E94="","",IF(AND(A_OdR_1!$D$6=Elenco!$E$30,OR(E94=UCS!$F$8,E94=UCS!$F$9,E94=UCS!$F$10)),"OK",IF(AND(A_OdR_1!$D$6=Elenco!$E$31,OR(E94=UCS!$F$11,E94=UCS!$F$12,E94=UCS!$F$13)),"OK",IF(AND(A_OdR_1!$D$6=Elenco!$E$32,OR(E94=UCS!$F$5,E94=UCS!$F$6,E94=UCS!$F$7)),"OK","Check"))))</f>
        <v/>
      </c>
    </row>
    <row r="95" spans="2:20" ht="12" customHeight="1" x14ac:dyDescent="0.2">
      <c r="B95" s="258"/>
      <c r="C95" s="322"/>
      <c r="D95" s="290" t="s">
        <v>119</v>
      </c>
      <c r="E95" s="322"/>
      <c r="F95" s="254" t="str">
        <f>IF(E95="","",IF(E95=UCS!$F$5,UCS!$E$5,IF(E95=UCS!$F$6,UCS!$E$6,IF(E95=UCS!$F$7,UCS!$E$7,IF(E95=UCS!$F$8,UCS!$E$8,IF(E95=UCS!$F$9,UCS!$E$9,IF(E95=UCS!$F$10,UCS!$E$10,IF(E95=UCS!$F$11,UCS!$E$11,IF(E95=UCS!$F$12,UCS!$E$12,IF(E95=UCS!$F$13,UCS!$E$13))))))))))</f>
        <v/>
      </c>
      <c r="G95" s="298"/>
      <c r="H95" s="318"/>
      <c r="I95" s="259"/>
      <c r="J95" s="259"/>
      <c r="K95" s="401"/>
      <c r="L95" s="401"/>
      <c r="M95" s="255">
        <f t="shared" si="20"/>
        <v>0</v>
      </c>
      <c r="N95" s="405"/>
      <c r="O95" s="305">
        <f t="shared" si="18"/>
        <v>0</v>
      </c>
      <c r="P95" s="260"/>
      <c r="Q95" s="256">
        <f t="shared" si="15"/>
        <v>0</v>
      </c>
      <c r="R95" s="256"/>
      <c r="S95" s="261" t="str">
        <f t="shared" si="19"/>
        <v>OK</v>
      </c>
      <c r="T95" s="242" t="str">
        <f>IF(E95="","",IF(AND(A_OdR_1!$D$6=Elenco!$E$30,OR(E95=UCS!$F$8,E95=UCS!$F$9,E95=UCS!$F$10)),"OK",IF(AND(A_OdR_1!$D$6=Elenco!$E$31,OR(E95=UCS!$F$11,E95=UCS!$F$12,E95=UCS!$F$13)),"OK",IF(AND(A_OdR_1!$D$6=Elenco!$E$32,OR(E95=UCS!$F$5,E95=UCS!$F$6,E95=UCS!$F$7)),"OK","Check"))))</f>
        <v/>
      </c>
    </row>
    <row r="96" spans="2:20" ht="12" customHeight="1" x14ac:dyDescent="0.2">
      <c r="B96" s="258"/>
      <c r="C96" s="322"/>
      <c r="D96" s="290" t="s">
        <v>119</v>
      </c>
      <c r="E96" s="322"/>
      <c r="F96" s="254" t="str">
        <f>IF(E96="","",IF(E96=UCS!$F$5,UCS!$E$5,IF(E96=UCS!$F$6,UCS!$E$6,IF(E96=UCS!$F$7,UCS!$E$7,IF(E96=UCS!$F$8,UCS!$E$8,IF(E96=UCS!$F$9,UCS!$E$9,IF(E96=UCS!$F$10,UCS!$E$10,IF(E96=UCS!$F$11,UCS!$E$11,IF(E96=UCS!$F$12,UCS!$E$12,IF(E96=UCS!$F$13,UCS!$E$13))))))))))</f>
        <v/>
      </c>
      <c r="G96" s="298"/>
      <c r="H96" s="318"/>
      <c r="I96" s="259"/>
      <c r="J96" s="259"/>
      <c r="K96" s="401"/>
      <c r="L96" s="401"/>
      <c r="M96" s="255">
        <f t="shared" si="20"/>
        <v>0</v>
      </c>
      <c r="N96" s="405"/>
      <c r="O96" s="305">
        <f t="shared" si="18"/>
        <v>0</v>
      </c>
      <c r="P96" s="260"/>
      <c r="Q96" s="256">
        <f t="shared" si="15"/>
        <v>0</v>
      </c>
      <c r="R96" s="256"/>
      <c r="S96" s="261" t="str">
        <f t="shared" si="19"/>
        <v>OK</v>
      </c>
      <c r="T96" s="242" t="str">
        <f>IF(E96="","",IF(AND(A_OdR_1!$D$6=Elenco!$E$30,OR(E96=UCS!$F$8,E96=UCS!$F$9,E96=UCS!$F$10)),"OK",IF(AND(A_OdR_1!$D$6=Elenco!$E$31,OR(E96=UCS!$F$11,E96=UCS!$F$12,E96=UCS!$F$13)),"OK",IF(AND(A_OdR_1!$D$6=Elenco!$E$32,OR(E96=UCS!$F$5,E96=UCS!$F$6,E96=UCS!$F$7)),"OK","Check"))))</f>
        <v/>
      </c>
    </row>
    <row r="97" spans="2:20" ht="12" customHeight="1" x14ac:dyDescent="0.2">
      <c r="B97" s="258"/>
      <c r="C97" s="322"/>
      <c r="D97" s="290" t="s">
        <v>119</v>
      </c>
      <c r="E97" s="322"/>
      <c r="F97" s="254" t="str">
        <f>IF(E97="","",IF(E97=UCS!$F$5,UCS!$E$5,IF(E97=UCS!$F$6,UCS!$E$6,IF(E97=UCS!$F$7,UCS!$E$7,IF(E97=UCS!$F$8,UCS!$E$8,IF(E97=UCS!$F$9,UCS!$E$9,IF(E97=UCS!$F$10,UCS!$E$10,IF(E97=UCS!$F$11,UCS!$E$11,IF(E97=UCS!$F$12,UCS!$E$12,IF(E97=UCS!$F$13,UCS!$E$13))))))))))</f>
        <v/>
      </c>
      <c r="G97" s="298"/>
      <c r="H97" s="318"/>
      <c r="I97" s="259"/>
      <c r="J97" s="259"/>
      <c r="K97" s="401"/>
      <c r="L97" s="401"/>
      <c r="M97" s="255">
        <f t="shared" si="20"/>
        <v>0</v>
      </c>
      <c r="N97" s="405"/>
      <c r="O97" s="305">
        <f t="shared" si="18"/>
        <v>0</v>
      </c>
      <c r="P97" s="260"/>
      <c r="Q97" s="256">
        <f t="shared" si="15"/>
        <v>0</v>
      </c>
      <c r="R97" s="256"/>
      <c r="S97" s="261" t="str">
        <f t="shared" si="19"/>
        <v>OK</v>
      </c>
      <c r="T97" s="242" t="str">
        <f>IF(E97="","",IF(AND(A_OdR_1!$D$6=Elenco!$E$30,OR(E97=UCS!$F$8,E97=UCS!$F$9,E97=UCS!$F$10)),"OK",IF(AND(A_OdR_1!$D$6=Elenco!$E$31,OR(E97=UCS!$F$11,E97=UCS!$F$12,E97=UCS!$F$13)),"OK",IF(AND(A_OdR_1!$D$6=Elenco!$E$32,OR(E97=UCS!$F$5,E97=UCS!$F$6,E97=UCS!$F$7)),"OK","Check"))))</f>
        <v/>
      </c>
    </row>
    <row r="98" spans="2:20" ht="12" customHeight="1" x14ac:dyDescent="0.2">
      <c r="B98" s="258"/>
      <c r="C98" s="322"/>
      <c r="D98" s="290" t="s">
        <v>119</v>
      </c>
      <c r="E98" s="322"/>
      <c r="F98" s="254" t="str">
        <f>IF(E98="","",IF(E98=UCS!$F$5,UCS!$E$5,IF(E98=UCS!$F$6,UCS!$E$6,IF(E98=UCS!$F$7,UCS!$E$7,IF(E98=UCS!$F$8,UCS!$E$8,IF(E98=UCS!$F$9,UCS!$E$9,IF(E98=UCS!$F$10,UCS!$E$10,IF(E98=UCS!$F$11,UCS!$E$11,IF(E98=UCS!$F$12,UCS!$E$12,IF(E98=UCS!$F$13,UCS!$E$13))))))))))</f>
        <v/>
      </c>
      <c r="G98" s="298"/>
      <c r="H98" s="318"/>
      <c r="I98" s="259"/>
      <c r="J98" s="259"/>
      <c r="K98" s="401"/>
      <c r="L98" s="401"/>
      <c r="M98" s="255">
        <f t="shared" si="20"/>
        <v>0</v>
      </c>
      <c r="N98" s="405"/>
      <c r="O98" s="305">
        <f t="shared" si="18"/>
        <v>0</v>
      </c>
      <c r="P98" s="260"/>
      <c r="Q98" s="256">
        <f t="shared" si="15"/>
        <v>0</v>
      </c>
      <c r="R98" s="256"/>
      <c r="S98" s="261" t="str">
        <f t="shared" si="19"/>
        <v>OK</v>
      </c>
      <c r="T98" s="242" t="str">
        <f>IF(E98="","",IF(AND(A_OdR_1!$D$6=Elenco!$E$30,OR(E98=UCS!$F$8,E98=UCS!$F$9,E98=UCS!$F$10)),"OK",IF(AND(A_OdR_1!$D$6=Elenco!$E$31,OR(E98=UCS!$F$11,E98=UCS!$F$12,E98=UCS!$F$13)),"OK",IF(AND(A_OdR_1!$D$6=Elenco!$E$32,OR(E98=UCS!$F$5,E98=UCS!$F$6,E98=UCS!$F$7)),"OK","Check"))))</f>
        <v/>
      </c>
    </row>
    <row r="99" spans="2:20" ht="12" customHeight="1" x14ac:dyDescent="0.2">
      <c r="B99" s="258"/>
      <c r="C99" s="322"/>
      <c r="D99" s="290" t="s">
        <v>119</v>
      </c>
      <c r="E99" s="322"/>
      <c r="F99" s="254" t="str">
        <f>IF(E99="","",IF(E99=UCS!$F$5,UCS!$E$5,IF(E99=UCS!$F$6,UCS!$E$6,IF(E99=UCS!$F$7,UCS!$E$7,IF(E99=UCS!$F$8,UCS!$E$8,IF(E99=UCS!$F$9,UCS!$E$9,IF(E99=UCS!$F$10,UCS!$E$10,IF(E99=UCS!$F$11,UCS!$E$11,IF(E99=UCS!$F$12,UCS!$E$12,IF(E99=UCS!$F$13,UCS!$E$13))))))))))</f>
        <v/>
      </c>
      <c r="G99" s="298"/>
      <c r="H99" s="318"/>
      <c r="I99" s="259"/>
      <c r="J99" s="259"/>
      <c r="K99" s="401"/>
      <c r="L99" s="401"/>
      <c r="M99" s="255">
        <f t="shared" si="20"/>
        <v>0</v>
      </c>
      <c r="N99" s="405"/>
      <c r="O99" s="305">
        <f t="shared" si="18"/>
        <v>0</v>
      </c>
      <c r="P99" s="260"/>
      <c r="Q99" s="256">
        <f t="shared" si="15"/>
        <v>0</v>
      </c>
      <c r="R99" s="256"/>
      <c r="S99" s="261" t="str">
        <f t="shared" si="19"/>
        <v>OK</v>
      </c>
      <c r="T99" s="242" t="str">
        <f>IF(E99="","",IF(AND(A_OdR_1!$D$6=Elenco!$E$30,OR(E99=UCS!$F$8,E99=UCS!$F$9,E99=UCS!$F$10)),"OK",IF(AND(A_OdR_1!$D$6=Elenco!$E$31,OR(E99=UCS!$F$11,E99=UCS!$F$12,E99=UCS!$F$13)),"OK",IF(AND(A_OdR_1!$D$6=Elenco!$E$32,OR(E99=UCS!$F$5,E99=UCS!$F$6,E99=UCS!$F$7)),"OK","Check"))))</f>
        <v/>
      </c>
    </row>
    <row r="100" spans="2:20" ht="12" customHeight="1" x14ac:dyDescent="0.2">
      <c r="B100" s="258"/>
      <c r="C100" s="322"/>
      <c r="D100" s="290" t="s">
        <v>119</v>
      </c>
      <c r="E100" s="322"/>
      <c r="F100" s="254" t="str">
        <f>IF(E100="","",IF(E100=UCS!$F$5,UCS!$E$5,IF(E100=UCS!$F$6,UCS!$E$6,IF(E100=UCS!$F$7,UCS!$E$7,IF(E100=UCS!$F$8,UCS!$E$8,IF(E100=UCS!$F$9,UCS!$E$9,IF(E100=UCS!$F$10,UCS!$E$10,IF(E100=UCS!$F$11,UCS!$E$11,IF(E100=UCS!$F$12,UCS!$E$12,IF(E100=UCS!$F$13,UCS!$E$13))))))))))</f>
        <v/>
      </c>
      <c r="G100" s="298"/>
      <c r="H100" s="318"/>
      <c r="I100" s="259"/>
      <c r="J100" s="259"/>
      <c r="K100" s="401"/>
      <c r="L100" s="401"/>
      <c r="M100" s="255">
        <f t="shared" si="20"/>
        <v>0</v>
      </c>
      <c r="N100" s="405"/>
      <c r="O100" s="305">
        <f t="shared" si="18"/>
        <v>0</v>
      </c>
      <c r="P100" s="260"/>
      <c r="Q100" s="256">
        <f t="shared" si="15"/>
        <v>0</v>
      </c>
      <c r="R100" s="256"/>
      <c r="S100" s="261" t="str">
        <f t="shared" si="19"/>
        <v>OK</v>
      </c>
      <c r="T100" s="242" t="str">
        <f>IF(E100="","",IF(AND(A_OdR_1!$D$6=Elenco!$E$30,OR(E100=UCS!$F$8,E100=UCS!$F$9,E100=UCS!$F$10)),"OK",IF(AND(A_OdR_1!$D$6=Elenco!$E$31,OR(E100=UCS!$F$11,E100=UCS!$F$12,E100=UCS!$F$13)),"OK",IF(AND(A_OdR_1!$D$6=Elenco!$E$32,OR(E100=UCS!$F$5,E100=UCS!$F$6,E100=UCS!$F$7)),"OK","Check"))))</f>
        <v/>
      </c>
    </row>
    <row r="101" spans="2:20" ht="12" customHeight="1" x14ac:dyDescent="0.2">
      <c r="B101" s="258"/>
      <c r="C101" s="322"/>
      <c r="D101" s="290" t="s">
        <v>119</v>
      </c>
      <c r="E101" s="322"/>
      <c r="F101" s="254" t="str">
        <f>IF(E101="","",IF(E101=UCS!$F$5,UCS!$E$5,IF(E101=UCS!$F$6,UCS!$E$6,IF(E101=UCS!$F$7,UCS!$E$7,IF(E101=UCS!$F$8,UCS!$E$8,IF(E101=UCS!$F$9,UCS!$E$9,IF(E101=UCS!$F$10,UCS!$E$10,IF(E101=UCS!$F$11,UCS!$E$11,IF(E101=UCS!$F$12,UCS!$E$12,IF(E101=UCS!$F$13,UCS!$E$13))))))))))</f>
        <v/>
      </c>
      <c r="G101" s="298"/>
      <c r="H101" s="318"/>
      <c r="I101" s="259"/>
      <c r="J101" s="259"/>
      <c r="K101" s="401"/>
      <c r="L101" s="401"/>
      <c r="M101" s="255">
        <f t="shared" si="20"/>
        <v>0</v>
      </c>
      <c r="N101" s="405"/>
      <c r="O101" s="305">
        <f t="shared" si="18"/>
        <v>0</v>
      </c>
      <c r="P101" s="260"/>
      <c r="Q101" s="256">
        <f t="shared" si="15"/>
        <v>0</v>
      </c>
      <c r="R101" s="256"/>
      <c r="S101" s="261" t="str">
        <f t="shared" si="19"/>
        <v>OK</v>
      </c>
      <c r="T101" s="242" t="str">
        <f>IF(E101="","",IF(AND(A_OdR_1!$D$6=Elenco!$E$30,OR(E101=UCS!$F$8,E101=UCS!$F$9,E101=UCS!$F$10)),"OK",IF(AND(A_OdR_1!$D$6=Elenco!$E$31,OR(E101=UCS!$F$11,E101=UCS!$F$12,E101=UCS!$F$13)),"OK",IF(AND(A_OdR_1!$D$6=Elenco!$E$32,OR(E101=UCS!$F$5,E101=UCS!$F$6,E101=UCS!$F$7)),"OK","Check"))))</f>
        <v/>
      </c>
    </row>
    <row r="102" spans="2:20" ht="12" customHeight="1" x14ac:dyDescent="0.2">
      <c r="B102" s="249" t="s">
        <v>131</v>
      </c>
      <c r="C102" s="254"/>
      <c r="D102" s="289"/>
      <c r="E102" s="254"/>
      <c r="F102" s="254"/>
      <c r="G102" s="297"/>
      <c r="H102" s="315"/>
      <c r="I102" s="255"/>
      <c r="J102" s="255"/>
      <c r="K102" s="400"/>
      <c r="L102" s="400"/>
      <c r="M102" s="400"/>
      <c r="N102" s="316"/>
      <c r="O102" s="305"/>
      <c r="P102" s="256"/>
      <c r="Q102" s="256"/>
      <c r="R102" s="256"/>
      <c r="S102" s="257"/>
      <c r="T102" s="207" t="s">
        <v>128</v>
      </c>
    </row>
    <row r="103" spans="2:20" ht="12" customHeight="1" x14ac:dyDescent="0.2">
      <c r="B103" s="258"/>
      <c r="C103" s="322"/>
      <c r="D103" s="290" t="s">
        <v>119</v>
      </c>
      <c r="E103" s="322"/>
      <c r="F103" s="254" t="str">
        <f>IF(E103="","",IF(E103=UCS!$F$5,UCS!$E$5,IF(E103=UCS!$F$6,UCS!$E$6,IF(E103=UCS!$F$7,UCS!$E$7,IF(E103=UCS!$F$8,UCS!$E$8,IF(E103=UCS!$F$9,UCS!$E$9,IF(E103=UCS!$F$10,UCS!$E$10,IF(E103=UCS!$F$11,UCS!$E$11,IF(E103=UCS!$F$12,UCS!$E$12,IF(E103=UCS!$F$13,UCS!$E$13))))))))))</f>
        <v/>
      </c>
      <c r="G103" s="298"/>
      <c r="H103" s="318"/>
      <c r="I103" s="259"/>
      <c r="J103" s="259"/>
      <c r="K103" s="401"/>
      <c r="L103" s="401"/>
      <c r="M103" s="401"/>
      <c r="N103" s="316">
        <f t="shared" ref="N103:N116" si="21">IF(OR(D103="",E103="",G103=""),0,IF(D103="SS",(G103*F103),0))</f>
        <v>0</v>
      </c>
      <c r="O103" s="305">
        <f t="shared" ref="O103:O116" si="22">SUM(H103:N103)</f>
        <v>0</v>
      </c>
      <c r="P103" s="260"/>
      <c r="Q103" s="256">
        <f t="shared" ref="Q103:Q151" si="23">SUM(O103:P103)</f>
        <v>0</v>
      </c>
      <c r="R103" s="256"/>
      <c r="S103" s="261" t="str">
        <f t="shared" si="3"/>
        <v>OK</v>
      </c>
      <c r="T103" s="242" t="str">
        <f>IF(E103="","",IF(AND(A_OdR_2!$D$6=Elenco!$E$30,OR(E103=UCS!$F$8,E103=UCS!$F$9,E103=UCS!$F$10)),"OK",IF(AND(A_OdR_2!$D$6=Elenco!$E$31,OR(E103=UCS!$F$11,E103=UCS!$F$12,E103=UCS!$F$13)),"OK",IF(AND(A_OdR_2!$D$6=Elenco!$E$32,OR(E103=UCS!$F$5,E103=UCS!$F$6,E103=UCS!$F$7)),"OK","Check"))))</f>
        <v/>
      </c>
    </row>
    <row r="104" spans="2:20" ht="12" customHeight="1" x14ac:dyDescent="0.2">
      <c r="B104" s="258"/>
      <c r="C104" s="322"/>
      <c r="D104" s="290" t="s">
        <v>119</v>
      </c>
      <c r="E104" s="322"/>
      <c r="F104" s="254" t="str">
        <f>IF(E104="","",IF(E104=UCS!$F$5,UCS!$E$5,IF(E104=UCS!$F$6,UCS!$E$6,IF(E104=UCS!$F$7,UCS!$E$7,IF(E104=UCS!$F$8,UCS!$E$8,IF(E104=UCS!$F$9,UCS!$E$9,IF(E104=UCS!$F$10,UCS!$E$10,IF(E104=UCS!$F$11,UCS!$E$11,IF(E104=UCS!$F$12,UCS!$E$12,IF(E104=UCS!$F$13,UCS!$E$13))))))))))</f>
        <v/>
      </c>
      <c r="G104" s="298"/>
      <c r="H104" s="318"/>
      <c r="I104" s="259"/>
      <c r="J104" s="259"/>
      <c r="K104" s="401"/>
      <c r="L104" s="401"/>
      <c r="M104" s="401"/>
      <c r="N104" s="316">
        <f t="shared" si="21"/>
        <v>0</v>
      </c>
      <c r="O104" s="305">
        <f t="shared" si="22"/>
        <v>0</v>
      </c>
      <c r="P104" s="260"/>
      <c r="Q104" s="256">
        <f t="shared" si="23"/>
        <v>0</v>
      </c>
      <c r="R104" s="256"/>
      <c r="S104" s="261" t="str">
        <f t="shared" si="3"/>
        <v>OK</v>
      </c>
      <c r="T104" s="242" t="str">
        <f>IF(E104="","",IF(AND(A_OdR_2!$D$6=Elenco!$E$30,OR(E104=UCS!$F$8,E104=UCS!$F$9,E104=UCS!$F$10)),"OK",IF(AND(A_OdR_2!$D$6=Elenco!$E$31,OR(E104=UCS!$F$11,E104=UCS!$F$12,E104=UCS!$F$13)),"OK",IF(AND(A_OdR_2!$D$6=Elenco!$E$32,OR(E104=UCS!$F$5,E104=UCS!$F$6,E104=UCS!$F$7)),"OK","Check"))))</f>
        <v/>
      </c>
    </row>
    <row r="105" spans="2:20" ht="12" customHeight="1" x14ac:dyDescent="0.2">
      <c r="B105" s="258"/>
      <c r="C105" s="322"/>
      <c r="D105" s="290" t="s">
        <v>119</v>
      </c>
      <c r="E105" s="322"/>
      <c r="F105" s="254" t="str">
        <f>IF(E105="","",IF(E105=UCS!$F$5,UCS!$E$5,IF(E105=UCS!$F$6,UCS!$E$6,IF(E105=UCS!$F$7,UCS!$E$7,IF(E105=UCS!$F$8,UCS!$E$8,IF(E105=UCS!$F$9,UCS!$E$9,IF(E105=UCS!$F$10,UCS!$E$10,IF(E105=UCS!$F$11,UCS!$E$11,IF(E105=UCS!$F$12,UCS!$E$12,IF(E105=UCS!$F$13,UCS!$E$13))))))))))</f>
        <v/>
      </c>
      <c r="G105" s="298"/>
      <c r="H105" s="318"/>
      <c r="I105" s="259"/>
      <c r="J105" s="259"/>
      <c r="K105" s="401"/>
      <c r="L105" s="401"/>
      <c r="M105" s="401"/>
      <c r="N105" s="316">
        <f t="shared" si="21"/>
        <v>0</v>
      </c>
      <c r="O105" s="305">
        <f t="shared" si="22"/>
        <v>0</v>
      </c>
      <c r="P105" s="260"/>
      <c r="Q105" s="256">
        <f t="shared" si="23"/>
        <v>0</v>
      </c>
      <c r="R105" s="256"/>
      <c r="S105" s="261" t="str">
        <f t="shared" si="3"/>
        <v>OK</v>
      </c>
      <c r="T105" s="242" t="str">
        <f>IF(E105="","",IF(AND(A_OdR_2!$D$6=Elenco!$E$30,OR(E105=UCS!$F$8,E105=UCS!$F$9,E105=UCS!$F$10)),"OK",IF(AND(A_OdR_2!$D$6=Elenco!$E$31,OR(E105=UCS!$F$11,E105=UCS!$F$12,E105=UCS!$F$13)),"OK",IF(AND(A_OdR_2!$D$6=Elenco!$E$32,OR(E105=UCS!$F$5,E105=UCS!$F$6,E105=UCS!$F$7)),"OK","Check"))))</f>
        <v/>
      </c>
    </row>
    <row r="106" spans="2:20" ht="12" customHeight="1" x14ac:dyDescent="0.2">
      <c r="B106" s="258"/>
      <c r="C106" s="322"/>
      <c r="D106" s="290" t="s">
        <v>119</v>
      </c>
      <c r="E106" s="322"/>
      <c r="F106" s="254" t="str">
        <f>IF(E106="","",IF(E106=UCS!$F$5,UCS!$E$5,IF(E106=UCS!$F$6,UCS!$E$6,IF(E106=UCS!$F$7,UCS!$E$7,IF(E106=UCS!$F$8,UCS!$E$8,IF(E106=UCS!$F$9,UCS!$E$9,IF(E106=UCS!$F$10,UCS!$E$10,IF(E106=UCS!$F$11,UCS!$E$11,IF(E106=UCS!$F$12,UCS!$E$12,IF(E106=UCS!$F$13,UCS!$E$13))))))))))</f>
        <v/>
      </c>
      <c r="G106" s="298"/>
      <c r="H106" s="318"/>
      <c r="I106" s="259"/>
      <c r="J106" s="259"/>
      <c r="K106" s="401"/>
      <c r="L106" s="401"/>
      <c r="M106" s="401"/>
      <c r="N106" s="316">
        <f t="shared" si="21"/>
        <v>0</v>
      </c>
      <c r="O106" s="305">
        <f t="shared" si="22"/>
        <v>0</v>
      </c>
      <c r="P106" s="260"/>
      <c r="Q106" s="256">
        <f t="shared" si="23"/>
        <v>0</v>
      </c>
      <c r="R106" s="256"/>
      <c r="S106" s="261" t="str">
        <f t="shared" si="3"/>
        <v>OK</v>
      </c>
      <c r="T106" s="242" t="str">
        <f>IF(E106="","",IF(AND(A_OdR_2!$D$6=Elenco!$E$30,OR(E106=UCS!$F$8,E106=UCS!$F$9,E106=UCS!$F$10)),"OK",IF(AND(A_OdR_2!$D$6=Elenco!$E$31,OR(E106=UCS!$F$11,E106=UCS!$F$12,E106=UCS!$F$13)),"OK",IF(AND(A_OdR_2!$D$6=Elenco!$E$32,OR(E106=UCS!$F$5,E106=UCS!$F$6,E106=UCS!$F$7)),"OK","Check"))))</f>
        <v/>
      </c>
    </row>
    <row r="107" spans="2:20" ht="12" customHeight="1" x14ac:dyDescent="0.2">
      <c r="B107" s="258"/>
      <c r="C107" s="322"/>
      <c r="D107" s="290" t="s">
        <v>119</v>
      </c>
      <c r="E107" s="322"/>
      <c r="F107" s="254" t="str">
        <f>IF(E107="","",IF(E107=UCS!$F$5,UCS!$E$5,IF(E107=UCS!$F$6,UCS!$E$6,IF(E107=UCS!$F$7,UCS!$E$7,IF(E107=UCS!$F$8,UCS!$E$8,IF(E107=UCS!$F$9,UCS!$E$9,IF(E107=UCS!$F$10,UCS!$E$10,IF(E107=UCS!$F$11,UCS!$E$11,IF(E107=UCS!$F$12,UCS!$E$12,IF(E107=UCS!$F$13,UCS!$E$13))))))))))</f>
        <v/>
      </c>
      <c r="G107" s="298"/>
      <c r="H107" s="318"/>
      <c r="I107" s="259"/>
      <c r="J107" s="259"/>
      <c r="K107" s="401"/>
      <c r="L107" s="401"/>
      <c r="M107" s="401"/>
      <c r="N107" s="316">
        <f t="shared" si="21"/>
        <v>0</v>
      </c>
      <c r="O107" s="305">
        <f t="shared" si="22"/>
        <v>0</v>
      </c>
      <c r="P107" s="260"/>
      <c r="Q107" s="256">
        <f t="shared" si="23"/>
        <v>0</v>
      </c>
      <c r="R107" s="256"/>
      <c r="S107" s="261" t="str">
        <f t="shared" si="3"/>
        <v>OK</v>
      </c>
      <c r="T107" s="242" t="str">
        <f>IF(E107="","",IF(AND(A_OdR_2!$D$6=Elenco!$E$30,OR(E107=UCS!$F$8,E107=UCS!$F$9,E107=UCS!$F$10)),"OK",IF(AND(A_OdR_2!$D$6=Elenco!$E$31,OR(E107=UCS!$F$11,E107=UCS!$F$12,E107=UCS!$F$13)),"OK",IF(AND(A_OdR_2!$D$6=Elenco!$E$32,OR(E107=UCS!$F$5,E107=UCS!$F$6,E107=UCS!$F$7)),"OK","Check"))))</f>
        <v/>
      </c>
    </row>
    <row r="108" spans="2:20" ht="12" customHeight="1" x14ac:dyDescent="0.2">
      <c r="B108" s="258"/>
      <c r="C108" s="322"/>
      <c r="D108" s="290" t="s">
        <v>119</v>
      </c>
      <c r="E108" s="322"/>
      <c r="F108" s="254" t="str">
        <f>IF(E108="","",IF(E108=UCS!$F$5,UCS!$E$5,IF(E108=UCS!$F$6,UCS!$E$6,IF(E108=UCS!$F$7,UCS!$E$7,IF(E108=UCS!$F$8,UCS!$E$8,IF(E108=UCS!$F$9,UCS!$E$9,IF(E108=UCS!$F$10,UCS!$E$10,IF(E108=UCS!$F$11,UCS!$E$11,IF(E108=UCS!$F$12,UCS!$E$12,IF(E108=UCS!$F$13,UCS!$E$13))))))))))</f>
        <v/>
      </c>
      <c r="G108" s="298"/>
      <c r="H108" s="318"/>
      <c r="I108" s="259"/>
      <c r="J108" s="259"/>
      <c r="K108" s="401"/>
      <c r="L108" s="401"/>
      <c r="M108" s="401"/>
      <c r="N108" s="316">
        <f t="shared" si="21"/>
        <v>0</v>
      </c>
      <c r="O108" s="305">
        <f t="shared" si="22"/>
        <v>0</v>
      </c>
      <c r="P108" s="260"/>
      <c r="Q108" s="256">
        <f t="shared" si="23"/>
        <v>0</v>
      </c>
      <c r="R108" s="256"/>
      <c r="S108" s="261" t="str">
        <f t="shared" si="3"/>
        <v>OK</v>
      </c>
      <c r="T108" s="242" t="str">
        <f>IF(E108="","",IF(AND(A_OdR_2!$D$6=Elenco!$E$30,OR(E108=UCS!$F$8,E108=UCS!$F$9,E108=UCS!$F$10)),"OK",IF(AND(A_OdR_2!$D$6=Elenco!$E$31,OR(E108=UCS!$F$11,E108=UCS!$F$12,E108=UCS!$F$13)),"OK",IF(AND(A_OdR_2!$D$6=Elenco!$E$32,OR(E108=UCS!$F$5,E108=UCS!$F$6,E108=UCS!$F$7)),"OK","Check"))))</f>
        <v/>
      </c>
    </row>
    <row r="109" spans="2:20" ht="12" customHeight="1" x14ac:dyDescent="0.2">
      <c r="B109" s="258"/>
      <c r="C109" s="322"/>
      <c r="D109" s="290" t="s">
        <v>119</v>
      </c>
      <c r="E109" s="322"/>
      <c r="F109" s="254" t="str">
        <f>IF(E109="","",IF(E109=UCS!$F$5,UCS!$E$5,IF(E109=UCS!$F$6,UCS!$E$6,IF(E109=UCS!$F$7,UCS!$E$7,IF(E109=UCS!$F$8,UCS!$E$8,IF(E109=UCS!$F$9,UCS!$E$9,IF(E109=UCS!$F$10,UCS!$E$10,IF(E109=UCS!$F$11,UCS!$E$11,IF(E109=UCS!$F$12,UCS!$E$12,IF(E109=UCS!$F$13,UCS!$E$13))))))))))</f>
        <v/>
      </c>
      <c r="G109" s="298"/>
      <c r="H109" s="318"/>
      <c r="I109" s="259"/>
      <c r="J109" s="259"/>
      <c r="K109" s="401"/>
      <c r="L109" s="401"/>
      <c r="M109" s="401"/>
      <c r="N109" s="316">
        <f t="shared" si="21"/>
        <v>0</v>
      </c>
      <c r="O109" s="305">
        <f t="shared" si="22"/>
        <v>0</v>
      </c>
      <c r="P109" s="260"/>
      <c r="Q109" s="256">
        <f t="shared" si="23"/>
        <v>0</v>
      </c>
      <c r="R109" s="256"/>
      <c r="S109" s="261" t="str">
        <f t="shared" si="3"/>
        <v>OK</v>
      </c>
      <c r="T109" s="242" t="str">
        <f>IF(E109="","",IF(AND(A_OdR_2!$D$6=Elenco!$E$30,OR(E109=UCS!$F$8,E109=UCS!$F$9,E109=UCS!$F$10)),"OK",IF(AND(A_OdR_2!$D$6=Elenco!$E$31,OR(E109=UCS!$F$11,E109=UCS!$F$12,E109=UCS!$F$13)),"OK",IF(AND(A_OdR_2!$D$6=Elenco!$E$32,OR(E109=UCS!$F$5,E109=UCS!$F$6,E109=UCS!$F$7)),"OK","Check"))))</f>
        <v/>
      </c>
    </row>
    <row r="110" spans="2:20" ht="12" customHeight="1" x14ac:dyDescent="0.2">
      <c r="B110" s="258"/>
      <c r="C110" s="322"/>
      <c r="D110" s="290" t="s">
        <v>119</v>
      </c>
      <c r="E110" s="322"/>
      <c r="F110" s="254" t="str">
        <f>IF(E110="","",IF(E110=UCS!$F$5,UCS!$E$5,IF(E110=UCS!$F$6,UCS!$E$6,IF(E110=UCS!$F$7,UCS!$E$7,IF(E110=UCS!$F$8,UCS!$E$8,IF(E110=UCS!$F$9,UCS!$E$9,IF(E110=UCS!$F$10,UCS!$E$10,IF(E110=UCS!$F$11,UCS!$E$11,IF(E110=UCS!$F$12,UCS!$E$12,IF(E110=UCS!$F$13,UCS!$E$13))))))))))</f>
        <v/>
      </c>
      <c r="G110" s="298"/>
      <c r="H110" s="318"/>
      <c r="I110" s="259"/>
      <c r="J110" s="259"/>
      <c r="K110" s="401"/>
      <c r="L110" s="401"/>
      <c r="M110" s="401"/>
      <c r="N110" s="316">
        <f t="shared" si="21"/>
        <v>0</v>
      </c>
      <c r="O110" s="305">
        <f t="shared" si="22"/>
        <v>0</v>
      </c>
      <c r="P110" s="260"/>
      <c r="Q110" s="256">
        <f t="shared" si="23"/>
        <v>0</v>
      </c>
      <c r="R110" s="256"/>
      <c r="S110" s="261" t="str">
        <f t="shared" si="3"/>
        <v>OK</v>
      </c>
      <c r="T110" s="242" t="str">
        <f>IF(E110="","",IF(AND(A_OdR_2!$D$6=Elenco!$E$30,OR(E110=UCS!$F$8,E110=UCS!$F$9,E110=UCS!$F$10)),"OK",IF(AND(A_OdR_2!$D$6=Elenco!$E$31,OR(E110=UCS!$F$11,E110=UCS!$F$12,E110=UCS!$F$13)),"OK",IF(AND(A_OdR_2!$D$6=Elenco!$E$32,OR(E110=UCS!$F$5,E110=UCS!$F$6,E110=UCS!$F$7)),"OK","Check"))))</f>
        <v/>
      </c>
    </row>
    <row r="111" spans="2:20" ht="12" customHeight="1" x14ac:dyDescent="0.2">
      <c r="B111" s="258"/>
      <c r="C111" s="322"/>
      <c r="D111" s="290" t="s">
        <v>119</v>
      </c>
      <c r="E111" s="322"/>
      <c r="F111" s="254" t="str">
        <f>IF(E111="","",IF(E111=UCS!$F$5,UCS!$E$5,IF(E111=UCS!$F$6,UCS!$E$6,IF(E111=UCS!$F$7,UCS!$E$7,IF(E111=UCS!$F$8,UCS!$E$8,IF(E111=UCS!$F$9,UCS!$E$9,IF(E111=UCS!$F$10,UCS!$E$10,IF(E111=UCS!$F$11,UCS!$E$11,IF(E111=UCS!$F$12,UCS!$E$12,IF(E111=UCS!$F$13,UCS!$E$13))))))))))</f>
        <v/>
      </c>
      <c r="G111" s="298"/>
      <c r="H111" s="318"/>
      <c r="I111" s="259"/>
      <c r="J111" s="259"/>
      <c r="K111" s="401"/>
      <c r="L111" s="401"/>
      <c r="M111" s="401"/>
      <c r="N111" s="316">
        <f t="shared" si="21"/>
        <v>0</v>
      </c>
      <c r="O111" s="305">
        <f t="shared" si="22"/>
        <v>0</v>
      </c>
      <c r="P111" s="260"/>
      <c r="Q111" s="256">
        <f t="shared" si="23"/>
        <v>0</v>
      </c>
      <c r="R111" s="256"/>
      <c r="S111" s="261" t="str">
        <f t="shared" si="3"/>
        <v>OK</v>
      </c>
      <c r="T111" s="242" t="str">
        <f>IF(E111="","",IF(AND(A_OdR_2!$D$6=Elenco!$E$30,OR(E111=UCS!$F$8,E111=UCS!$F$9,E111=UCS!$F$10)),"OK",IF(AND(A_OdR_2!$D$6=Elenco!$E$31,OR(E111=UCS!$F$11,E111=UCS!$F$12,E111=UCS!$F$13)),"OK",IF(AND(A_OdR_2!$D$6=Elenco!$E$32,OR(E111=UCS!$F$5,E111=UCS!$F$6,E111=UCS!$F$7)),"OK","Check"))))</f>
        <v/>
      </c>
    </row>
    <row r="112" spans="2:20" ht="12" customHeight="1" x14ac:dyDescent="0.2">
      <c r="B112" s="258"/>
      <c r="C112" s="322"/>
      <c r="D112" s="290" t="s">
        <v>119</v>
      </c>
      <c r="E112" s="322"/>
      <c r="F112" s="254" t="str">
        <f>IF(E112="","",IF(E112=UCS!$F$5,UCS!$E$5,IF(E112=UCS!$F$6,UCS!$E$6,IF(E112=UCS!$F$7,UCS!$E$7,IF(E112=UCS!$F$8,UCS!$E$8,IF(E112=UCS!$F$9,UCS!$E$9,IF(E112=UCS!$F$10,UCS!$E$10,IF(E112=UCS!$F$11,UCS!$E$11,IF(E112=UCS!$F$12,UCS!$E$12,IF(E112=UCS!$F$13,UCS!$E$13))))))))))</f>
        <v/>
      </c>
      <c r="G112" s="298"/>
      <c r="H112" s="318"/>
      <c r="I112" s="259"/>
      <c r="J112" s="259"/>
      <c r="K112" s="401"/>
      <c r="L112" s="401"/>
      <c r="M112" s="401"/>
      <c r="N112" s="316">
        <f t="shared" si="21"/>
        <v>0</v>
      </c>
      <c r="O112" s="305">
        <f t="shared" si="22"/>
        <v>0</v>
      </c>
      <c r="P112" s="260"/>
      <c r="Q112" s="256">
        <f t="shared" si="23"/>
        <v>0</v>
      </c>
      <c r="R112" s="256"/>
      <c r="S112" s="261" t="str">
        <f t="shared" si="3"/>
        <v>OK</v>
      </c>
      <c r="T112" s="242" t="str">
        <f>IF(E112="","",IF(AND(A_OdR_2!$D$6=Elenco!$E$30,OR(E112=UCS!$F$8,E112=UCS!$F$9,E112=UCS!$F$10)),"OK",IF(AND(A_OdR_2!$D$6=Elenco!$E$31,OR(E112=UCS!$F$11,E112=UCS!$F$12,E112=UCS!$F$13)),"OK",IF(AND(A_OdR_2!$D$6=Elenco!$E$32,OR(E112=UCS!$F$5,E112=UCS!$F$6,E112=UCS!$F$7)),"OK","Check"))))</f>
        <v/>
      </c>
    </row>
    <row r="113" spans="2:20" ht="12" customHeight="1" x14ac:dyDescent="0.2">
      <c r="B113" s="258"/>
      <c r="C113" s="322"/>
      <c r="D113" s="290" t="s">
        <v>119</v>
      </c>
      <c r="E113" s="322"/>
      <c r="F113" s="254" t="str">
        <f>IF(E113="","",IF(E113=UCS!$F$5,UCS!$E$5,IF(E113=UCS!$F$6,UCS!$E$6,IF(E113=UCS!$F$7,UCS!$E$7,IF(E113=UCS!$F$8,UCS!$E$8,IF(E113=UCS!$F$9,UCS!$E$9,IF(E113=UCS!$F$10,UCS!$E$10,IF(E113=UCS!$F$11,UCS!$E$11,IF(E113=UCS!$F$12,UCS!$E$12,IF(E113=UCS!$F$13,UCS!$E$13))))))))))</f>
        <v/>
      </c>
      <c r="G113" s="298"/>
      <c r="H113" s="318"/>
      <c r="I113" s="259"/>
      <c r="J113" s="259"/>
      <c r="K113" s="401"/>
      <c r="L113" s="401"/>
      <c r="M113" s="401"/>
      <c r="N113" s="316">
        <f t="shared" si="21"/>
        <v>0</v>
      </c>
      <c r="O113" s="305">
        <f t="shared" si="22"/>
        <v>0</v>
      </c>
      <c r="P113" s="260"/>
      <c r="Q113" s="256">
        <f t="shared" si="23"/>
        <v>0</v>
      </c>
      <c r="R113" s="256"/>
      <c r="S113" s="261" t="str">
        <f t="shared" si="3"/>
        <v>OK</v>
      </c>
      <c r="T113" s="242" t="str">
        <f>IF(E113="","",IF(AND(A_OdR_2!$D$6=Elenco!$E$30,OR(E113=UCS!$F$8,E113=UCS!$F$9,E113=UCS!$F$10)),"OK",IF(AND(A_OdR_2!$D$6=Elenco!$E$31,OR(E113=UCS!$F$11,E113=UCS!$F$12,E113=UCS!$F$13)),"OK",IF(AND(A_OdR_2!$D$6=Elenco!$E$32,OR(E113=UCS!$F$5,E113=UCS!$F$6,E113=UCS!$F$7)),"OK","Check"))))</f>
        <v/>
      </c>
    </row>
    <row r="114" spans="2:20" ht="12" customHeight="1" x14ac:dyDescent="0.2">
      <c r="B114" s="258"/>
      <c r="C114" s="322"/>
      <c r="D114" s="290" t="s">
        <v>119</v>
      </c>
      <c r="E114" s="322"/>
      <c r="F114" s="254" t="str">
        <f>IF(E114="","",IF(E114=UCS!$F$5,UCS!$E$5,IF(E114=UCS!$F$6,UCS!$E$6,IF(E114=UCS!$F$7,UCS!$E$7,IF(E114=UCS!$F$8,UCS!$E$8,IF(E114=UCS!$F$9,UCS!$E$9,IF(E114=UCS!$F$10,UCS!$E$10,IF(E114=UCS!$F$11,UCS!$E$11,IF(E114=UCS!$F$12,UCS!$E$12,IF(E114=UCS!$F$13,UCS!$E$13))))))))))</f>
        <v/>
      </c>
      <c r="G114" s="298"/>
      <c r="H114" s="318"/>
      <c r="I114" s="259"/>
      <c r="J114" s="259"/>
      <c r="K114" s="401"/>
      <c r="L114" s="401"/>
      <c r="M114" s="259"/>
      <c r="N114" s="419">
        <f t="shared" si="21"/>
        <v>0</v>
      </c>
      <c r="O114" s="305">
        <f t="shared" si="22"/>
        <v>0</v>
      </c>
      <c r="P114" s="260"/>
      <c r="Q114" s="256">
        <f t="shared" si="23"/>
        <v>0</v>
      </c>
      <c r="R114" s="256"/>
      <c r="S114" s="261" t="str">
        <f t="shared" si="3"/>
        <v>OK</v>
      </c>
      <c r="T114" s="242" t="str">
        <f>IF(E114="","",IF(AND(A_OdR_2!$D$6=Elenco!$E$30,OR(E114=UCS!$F$8,E114=UCS!$F$9,E114=UCS!$F$10)),"OK",IF(AND(A_OdR_2!$D$6=Elenco!$E$31,OR(E114=UCS!$F$11,E114=UCS!$F$12,E114=UCS!$F$13)),"OK",IF(AND(A_OdR_2!$D$6=Elenco!$E$32,OR(E114=UCS!$F$5,E114=UCS!$F$6,E114=UCS!$F$7)),"OK","Check"))))</f>
        <v/>
      </c>
    </row>
    <row r="115" spans="2:20" ht="12" customHeight="1" x14ac:dyDescent="0.2">
      <c r="B115" s="258"/>
      <c r="C115" s="322"/>
      <c r="D115" s="290" t="s">
        <v>119</v>
      </c>
      <c r="E115" s="322"/>
      <c r="F115" s="254" t="str">
        <f>IF(E115="","",IF(E115=UCS!$F$5,UCS!$E$5,IF(E115=UCS!$F$6,UCS!$E$6,IF(E115=UCS!$F$7,UCS!$E$7,IF(E115=UCS!$F$8,UCS!$E$8,IF(E115=UCS!$F$9,UCS!$E$9,IF(E115=UCS!$F$10,UCS!$E$10,IF(E115=UCS!$F$11,UCS!$E$11,IF(E115=UCS!$F$12,UCS!$E$12,IF(E115=UCS!$F$13,UCS!$E$13))))))))))</f>
        <v/>
      </c>
      <c r="G115" s="298"/>
      <c r="H115" s="318"/>
      <c r="I115" s="259"/>
      <c r="J115" s="259"/>
      <c r="K115" s="401"/>
      <c r="L115" s="401"/>
      <c r="M115" s="259"/>
      <c r="N115" s="419">
        <f t="shared" si="21"/>
        <v>0</v>
      </c>
      <c r="O115" s="305">
        <f t="shared" si="22"/>
        <v>0</v>
      </c>
      <c r="P115" s="260"/>
      <c r="Q115" s="256">
        <f t="shared" si="23"/>
        <v>0</v>
      </c>
      <c r="R115" s="256"/>
      <c r="S115" s="261" t="str">
        <f t="shared" si="3"/>
        <v>OK</v>
      </c>
      <c r="T115" s="242" t="str">
        <f>IF(E115="","",IF(AND(A_OdR_2!$D$6=Elenco!$E$30,OR(E115=UCS!$F$8,E115=UCS!$F$9,E115=UCS!$F$10)),"OK",IF(AND(A_OdR_2!$D$6=Elenco!$E$31,OR(E115=UCS!$F$11,E115=UCS!$F$12,E115=UCS!$F$13)),"OK",IF(AND(A_OdR_2!$D$6=Elenco!$E$32,OR(E115=UCS!$F$5,E115=UCS!$F$6,E115=UCS!$F$7)),"OK","Check"))))</f>
        <v/>
      </c>
    </row>
    <row r="116" spans="2:20" ht="12" customHeight="1" x14ac:dyDescent="0.2">
      <c r="B116" s="258"/>
      <c r="C116" s="322"/>
      <c r="D116" s="290" t="s">
        <v>119</v>
      </c>
      <c r="E116" s="322"/>
      <c r="F116" s="254" t="str">
        <f>IF(E116="","",IF(E116=UCS!$F$5,UCS!$E$5,IF(E116=UCS!$F$6,UCS!$E$6,IF(E116=UCS!$F$7,UCS!$E$7,IF(E116=UCS!$F$8,UCS!$E$8,IF(E116=UCS!$F$9,UCS!$E$9,IF(E116=UCS!$F$10,UCS!$E$10,IF(E116=UCS!$F$11,UCS!$E$11,IF(E116=UCS!$F$12,UCS!$E$12,IF(E116=UCS!$F$13,UCS!$E$13))))))))))</f>
        <v/>
      </c>
      <c r="G116" s="298"/>
      <c r="H116" s="318"/>
      <c r="I116" s="259"/>
      <c r="J116" s="259"/>
      <c r="K116" s="401"/>
      <c r="L116" s="401"/>
      <c r="M116" s="259"/>
      <c r="N116" s="419">
        <f t="shared" si="21"/>
        <v>0</v>
      </c>
      <c r="O116" s="305">
        <f t="shared" si="22"/>
        <v>0</v>
      </c>
      <c r="P116" s="260"/>
      <c r="Q116" s="256">
        <f t="shared" si="23"/>
        <v>0</v>
      </c>
      <c r="R116" s="256"/>
      <c r="S116" s="261" t="str">
        <f t="shared" si="3"/>
        <v>OK</v>
      </c>
      <c r="T116" s="242" t="str">
        <f>IF(E116="","",IF(AND(A_OdR_2!$D$6=Elenco!$E$30,OR(E116=UCS!$F$8,E116=UCS!$F$9,E116=UCS!$F$10)),"OK",IF(AND(A_OdR_2!$D$6=Elenco!$E$31,OR(E116=UCS!$F$11,E116=UCS!$F$12,E116=UCS!$F$13)),"OK",IF(AND(A_OdR_2!$D$6=Elenco!$E$32,OR(E116=UCS!$F$5,E116=UCS!$F$6,E116=UCS!$F$7)),"OK","Check"))))</f>
        <v/>
      </c>
    </row>
    <row r="117" spans="2:20" ht="35.1" customHeight="1" x14ac:dyDescent="0.2">
      <c r="B117" s="249" t="s">
        <v>135</v>
      </c>
      <c r="C117" s="561" t="s">
        <v>136</v>
      </c>
      <c r="D117" s="561"/>
      <c r="E117" s="561"/>
      <c r="F117" s="561"/>
      <c r="G117" s="562"/>
      <c r="H117" s="313">
        <f>IF(OR(DB!$D$14="",DB!$D$14=1),0,SUM(H118:H129))</f>
        <v>0</v>
      </c>
      <c r="I117" s="250">
        <f>IF(OR(DB!$D$14="",DB!$D$14=1),0,SUM(I118:I129))</f>
        <v>0</v>
      </c>
      <c r="J117" s="250">
        <f>IF(OR(DB!$D$14="",DB!$D$14=1),0,SUM(J118:J129))</f>
        <v>0</v>
      </c>
      <c r="K117" s="250">
        <f>IF(OR(DB!$D$14="",DB!$D$14=1),0,SUM(K118:K129))</f>
        <v>0</v>
      </c>
      <c r="L117" s="250">
        <f>IF(OR(DB!$D$14="",DB!$D$14=1),0,SUM(L118:L129))</f>
        <v>0</v>
      </c>
      <c r="M117" s="250">
        <f>IF(OR(DB!$D$14="",DB!$D$14=1),0,SUM(M118:M129))</f>
        <v>0</v>
      </c>
      <c r="N117" s="420">
        <f>IF(OR(DB!$D$14="",DB!$D$14=1),0,SUM(N118:N129))</f>
        <v>0</v>
      </c>
      <c r="O117" s="304">
        <f>IF(OR(DB!$D$14="",DB!$D$14=1),0,SUM(O118:O129))</f>
        <v>0</v>
      </c>
      <c r="P117" s="251">
        <f t="shared" ref="P117" si="24">SUM(P118:P129)</f>
        <v>0</v>
      </c>
      <c r="Q117" s="251">
        <f t="shared" si="23"/>
        <v>0</v>
      </c>
      <c r="R117" s="256"/>
      <c r="S117" s="261"/>
    </row>
    <row r="118" spans="2:20" ht="12" customHeight="1" x14ac:dyDescent="0.2">
      <c r="B118" s="258"/>
      <c r="C118" s="545"/>
      <c r="D118" s="545"/>
      <c r="E118" s="545"/>
      <c r="F118" s="545"/>
      <c r="G118" s="546"/>
      <c r="H118" s="319"/>
      <c r="I118" s="262"/>
      <c r="J118" s="262"/>
      <c r="K118" s="402"/>
      <c r="L118" s="402"/>
      <c r="M118" s="262"/>
      <c r="N118" s="421"/>
      <c r="O118" s="305">
        <f t="shared" ref="O118:O129" si="25">SUM(H118:N118)</f>
        <v>0</v>
      </c>
      <c r="P118" s="260"/>
      <c r="Q118" s="256">
        <f t="shared" si="23"/>
        <v>0</v>
      </c>
      <c r="R118" s="256"/>
      <c r="S118" s="261" t="str">
        <f t="shared" si="3"/>
        <v>OK</v>
      </c>
    </row>
    <row r="119" spans="2:20" ht="12" customHeight="1" x14ac:dyDescent="0.2">
      <c r="B119" s="258"/>
      <c r="C119" s="545"/>
      <c r="D119" s="545"/>
      <c r="E119" s="545"/>
      <c r="F119" s="545"/>
      <c r="G119" s="546"/>
      <c r="H119" s="319"/>
      <c r="I119" s="262"/>
      <c r="J119" s="262"/>
      <c r="K119" s="402"/>
      <c r="L119" s="402"/>
      <c r="M119" s="262"/>
      <c r="N119" s="421"/>
      <c r="O119" s="305">
        <f t="shared" si="25"/>
        <v>0</v>
      </c>
      <c r="P119" s="260"/>
      <c r="Q119" s="256">
        <f t="shared" si="23"/>
        <v>0</v>
      </c>
      <c r="R119" s="256"/>
      <c r="S119" s="261" t="str">
        <f t="shared" si="3"/>
        <v>OK</v>
      </c>
    </row>
    <row r="120" spans="2:20" ht="12" customHeight="1" x14ac:dyDescent="0.2">
      <c r="B120" s="258"/>
      <c r="C120" s="545"/>
      <c r="D120" s="545"/>
      <c r="E120" s="545"/>
      <c r="F120" s="545"/>
      <c r="G120" s="546"/>
      <c r="H120" s="319"/>
      <c r="I120" s="262"/>
      <c r="J120" s="262"/>
      <c r="K120" s="402"/>
      <c r="L120" s="402"/>
      <c r="M120" s="262"/>
      <c r="N120" s="421"/>
      <c r="O120" s="305">
        <f t="shared" si="25"/>
        <v>0</v>
      </c>
      <c r="P120" s="260"/>
      <c r="Q120" s="256">
        <f t="shared" si="23"/>
        <v>0</v>
      </c>
      <c r="R120" s="256"/>
      <c r="S120" s="261" t="str">
        <f t="shared" si="3"/>
        <v>OK</v>
      </c>
    </row>
    <row r="121" spans="2:20" ht="12" customHeight="1" x14ac:dyDescent="0.2">
      <c r="B121" s="258"/>
      <c r="C121" s="545"/>
      <c r="D121" s="545"/>
      <c r="E121" s="545"/>
      <c r="F121" s="545"/>
      <c r="G121" s="546"/>
      <c r="H121" s="320"/>
      <c r="I121" s="263"/>
      <c r="J121" s="263"/>
      <c r="K121" s="403"/>
      <c r="L121" s="403"/>
      <c r="M121" s="263"/>
      <c r="N121" s="422"/>
      <c r="O121" s="305">
        <f t="shared" si="25"/>
        <v>0</v>
      </c>
      <c r="P121" s="260"/>
      <c r="Q121" s="256">
        <f t="shared" si="23"/>
        <v>0</v>
      </c>
      <c r="R121" s="256"/>
      <c r="S121" s="261" t="str">
        <f t="shared" si="3"/>
        <v>OK</v>
      </c>
    </row>
    <row r="122" spans="2:20" ht="12" customHeight="1" x14ac:dyDescent="0.2">
      <c r="B122" s="258"/>
      <c r="C122" s="545"/>
      <c r="D122" s="545"/>
      <c r="E122" s="545"/>
      <c r="F122" s="545"/>
      <c r="G122" s="546"/>
      <c r="H122" s="320"/>
      <c r="I122" s="263"/>
      <c r="J122" s="263"/>
      <c r="K122" s="403"/>
      <c r="L122" s="403"/>
      <c r="M122" s="263"/>
      <c r="N122" s="422"/>
      <c r="O122" s="305">
        <f t="shared" si="25"/>
        <v>0</v>
      </c>
      <c r="P122" s="260"/>
      <c r="Q122" s="256">
        <f t="shared" si="23"/>
        <v>0</v>
      </c>
      <c r="R122" s="256"/>
      <c r="S122" s="261" t="str">
        <f t="shared" si="3"/>
        <v>OK</v>
      </c>
    </row>
    <row r="123" spans="2:20" ht="12" customHeight="1" x14ac:dyDescent="0.2">
      <c r="B123" s="258"/>
      <c r="C123" s="545"/>
      <c r="D123" s="545"/>
      <c r="E123" s="545"/>
      <c r="F123" s="545"/>
      <c r="G123" s="546"/>
      <c r="H123" s="320"/>
      <c r="I123" s="263"/>
      <c r="J123" s="263"/>
      <c r="K123" s="403"/>
      <c r="L123" s="403"/>
      <c r="M123" s="263"/>
      <c r="N123" s="422"/>
      <c r="O123" s="305">
        <f t="shared" si="25"/>
        <v>0</v>
      </c>
      <c r="P123" s="260"/>
      <c r="Q123" s="256">
        <f t="shared" si="23"/>
        <v>0</v>
      </c>
      <c r="R123" s="256"/>
      <c r="S123" s="261" t="str">
        <f t="shared" ref="S123:S129" si="26">IF(AND(O123&gt;0,OR(B123="",C123="")), "Check","OK")</f>
        <v>OK</v>
      </c>
    </row>
    <row r="124" spans="2:20" ht="12" customHeight="1" x14ac:dyDescent="0.2">
      <c r="B124" s="258"/>
      <c r="C124" s="545"/>
      <c r="D124" s="545"/>
      <c r="E124" s="545"/>
      <c r="F124" s="545"/>
      <c r="G124" s="546"/>
      <c r="H124" s="320"/>
      <c r="I124" s="263"/>
      <c r="J124" s="263"/>
      <c r="K124" s="403"/>
      <c r="L124" s="403"/>
      <c r="M124" s="263"/>
      <c r="N124" s="422"/>
      <c r="O124" s="305">
        <f t="shared" si="25"/>
        <v>0</v>
      </c>
      <c r="P124" s="260"/>
      <c r="Q124" s="256">
        <f t="shared" si="23"/>
        <v>0</v>
      </c>
      <c r="R124" s="256"/>
      <c r="S124" s="261" t="str">
        <f t="shared" si="26"/>
        <v>OK</v>
      </c>
    </row>
    <row r="125" spans="2:20" ht="12" customHeight="1" x14ac:dyDescent="0.2">
      <c r="B125" s="258"/>
      <c r="C125" s="545"/>
      <c r="D125" s="545"/>
      <c r="E125" s="545"/>
      <c r="F125" s="545"/>
      <c r="G125" s="546"/>
      <c r="H125" s="320"/>
      <c r="I125" s="263"/>
      <c r="J125" s="263"/>
      <c r="K125" s="403"/>
      <c r="L125" s="403"/>
      <c r="M125" s="263"/>
      <c r="N125" s="422"/>
      <c r="O125" s="305">
        <f t="shared" si="25"/>
        <v>0</v>
      </c>
      <c r="P125" s="260"/>
      <c r="Q125" s="256">
        <f t="shared" si="23"/>
        <v>0</v>
      </c>
      <c r="R125" s="256"/>
      <c r="S125" s="261" t="str">
        <f t="shared" si="26"/>
        <v>OK</v>
      </c>
    </row>
    <row r="126" spans="2:20" ht="12" customHeight="1" x14ac:dyDescent="0.2">
      <c r="B126" s="258"/>
      <c r="C126" s="545"/>
      <c r="D126" s="545"/>
      <c r="E126" s="545"/>
      <c r="F126" s="545"/>
      <c r="G126" s="546"/>
      <c r="H126" s="320"/>
      <c r="I126" s="263"/>
      <c r="J126" s="263"/>
      <c r="K126" s="403"/>
      <c r="L126" s="403"/>
      <c r="M126" s="263"/>
      <c r="N126" s="422"/>
      <c r="O126" s="305">
        <f t="shared" si="25"/>
        <v>0</v>
      </c>
      <c r="P126" s="260"/>
      <c r="Q126" s="256">
        <f t="shared" si="23"/>
        <v>0</v>
      </c>
      <c r="R126" s="256"/>
      <c r="S126" s="261" t="str">
        <f t="shared" si="26"/>
        <v>OK</v>
      </c>
    </row>
    <row r="127" spans="2:20" ht="12" customHeight="1" x14ac:dyDescent="0.2">
      <c r="B127" s="258"/>
      <c r="C127" s="545"/>
      <c r="D127" s="545"/>
      <c r="E127" s="545"/>
      <c r="F127" s="545"/>
      <c r="G127" s="546"/>
      <c r="H127" s="320"/>
      <c r="I127" s="263"/>
      <c r="J127" s="263"/>
      <c r="K127" s="403"/>
      <c r="L127" s="403"/>
      <c r="M127" s="263"/>
      <c r="N127" s="422"/>
      <c r="O127" s="305">
        <f t="shared" si="25"/>
        <v>0</v>
      </c>
      <c r="P127" s="260"/>
      <c r="Q127" s="256">
        <f t="shared" si="23"/>
        <v>0</v>
      </c>
      <c r="R127" s="256"/>
      <c r="S127" s="261" t="str">
        <f t="shared" si="26"/>
        <v>OK</v>
      </c>
    </row>
    <row r="128" spans="2:20" ht="12" customHeight="1" x14ac:dyDescent="0.2">
      <c r="B128" s="258"/>
      <c r="C128" s="545"/>
      <c r="D128" s="545"/>
      <c r="E128" s="545"/>
      <c r="F128" s="545"/>
      <c r="G128" s="546"/>
      <c r="H128" s="320"/>
      <c r="I128" s="263"/>
      <c r="J128" s="263"/>
      <c r="K128" s="403"/>
      <c r="L128" s="403"/>
      <c r="M128" s="263"/>
      <c r="N128" s="422"/>
      <c r="O128" s="305">
        <f t="shared" si="25"/>
        <v>0</v>
      </c>
      <c r="P128" s="260"/>
      <c r="Q128" s="256">
        <f t="shared" si="23"/>
        <v>0</v>
      </c>
      <c r="R128" s="256"/>
      <c r="S128" s="261" t="str">
        <f t="shared" si="26"/>
        <v>OK</v>
      </c>
    </row>
    <row r="129" spans="2:20" ht="12" customHeight="1" x14ac:dyDescent="0.2">
      <c r="B129" s="258"/>
      <c r="C129" s="545"/>
      <c r="D129" s="545"/>
      <c r="E129" s="545"/>
      <c r="F129" s="545"/>
      <c r="G129" s="546"/>
      <c r="H129" s="320"/>
      <c r="I129" s="263"/>
      <c r="J129" s="263"/>
      <c r="K129" s="403"/>
      <c r="L129" s="403"/>
      <c r="M129" s="263"/>
      <c r="N129" s="422"/>
      <c r="O129" s="305">
        <f t="shared" si="25"/>
        <v>0</v>
      </c>
      <c r="P129" s="260"/>
      <c r="Q129" s="256">
        <f t="shared" si="23"/>
        <v>0</v>
      </c>
      <c r="R129" s="256"/>
      <c r="S129" s="261" t="str">
        <f t="shared" si="26"/>
        <v>OK</v>
      </c>
    </row>
    <row r="130" spans="2:20" ht="35.1" customHeight="1" x14ac:dyDescent="0.2">
      <c r="B130" s="249" t="s">
        <v>137</v>
      </c>
      <c r="C130" s="561" t="s">
        <v>136</v>
      </c>
      <c r="D130" s="561"/>
      <c r="E130" s="561"/>
      <c r="F130" s="561"/>
      <c r="G130" s="562"/>
      <c r="H130" s="313">
        <f>IF(OR(DB!$D$14="",DB!$D$14=1),0,SUM(H131:H139))</f>
        <v>0</v>
      </c>
      <c r="I130" s="250">
        <f>IF(OR(DB!$D$14="",DB!$D$14=1),0,SUM(I131:I139))</f>
        <v>0</v>
      </c>
      <c r="J130" s="250">
        <f>IF(OR(DB!$D$14="",DB!$D$14=1),0,SUM(J131:J139))</f>
        <v>0</v>
      </c>
      <c r="K130" s="250">
        <f>IF(OR(DB!$D$14="",DB!$D$14=1),0,SUM(K131:K139))</f>
        <v>0</v>
      </c>
      <c r="L130" s="250">
        <f>IF(OR(DB!$D$14="",DB!$D$14=1),0,SUM(L131:L139))</f>
        <v>0</v>
      </c>
      <c r="M130" s="250">
        <f>IF(OR(DB!$D$14="",DB!$D$14=1),0,SUM(M131:M139))</f>
        <v>0</v>
      </c>
      <c r="N130" s="420">
        <f>IF(OR(DB!$D$14="",DB!$D$14=1),0,SUM(N131:N139))</f>
        <v>0</v>
      </c>
      <c r="O130" s="304">
        <f>IF(OR(DB!$D$14="",DB!$D$14=1),0,SUM(O131:O139))</f>
        <v>0</v>
      </c>
      <c r="P130" s="251">
        <f t="shared" ref="P130" si="27">SUM(P131:P139)</f>
        <v>0</v>
      </c>
      <c r="Q130" s="251">
        <f t="shared" si="23"/>
        <v>0</v>
      </c>
      <c r="R130" s="252"/>
      <c r="S130" s="253"/>
      <c r="T130" s="45"/>
    </row>
    <row r="131" spans="2:20" x14ac:dyDescent="0.2">
      <c r="B131" s="258"/>
      <c r="C131" s="545"/>
      <c r="D131" s="545"/>
      <c r="E131" s="545"/>
      <c r="F131" s="545"/>
      <c r="G131" s="546"/>
      <c r="H131" s="320"/>
      <c r="I131" s="263"/>
      <c r="J131" s="263"/>
      <c r="K131" s="403"/>
      <c r="L131" s="403"/>
      <c r="M131" s="263"/>
      <c r="N131" s="422"/>
      <c r="O131" s="305">
        <f t="shared" ref="O131:O139" si="28">SUM(H131:N131)</f>
        <v>0</v>
      </c>
      <c r="P131" s="260"/>
      <c r="Q131" s="256">
        <f t="shared" si="23"/>
        <v>0</v>
      </c>
      <c r="R131" s="256"/>
      <c r="S131" s="261" t="str">
        <f t="shared" ref="S131:S139" si="29">IF(AND(O131&gt;0,OR(B131="",C131="")), "Check","OK")</f>
        <v>OK</v>
      </c>
    </row>
    <row r="132" spans="2:20" x14ac:dyDescent="0.2">
      <c r="B132" s="258"/>
      <c r="C132" s="547"/>
      <c r="D132" s="547"/>
      <c r="E132" s="547"/>
      <c r="F132" s="547"/>
      <c r="G132" s="548"/>
      <c r="H132" s="320"/>
      <c r="I132" s="263"/>
      <c r="J132" s="263"/>
      <c r="K132" s="403"/>
      <c r="L132" s="403"/>
      <c r="M132" s="263"/>
      <c r="N132" s="422"/>
      <c r="O132" s="305">
        <f t="shared" si="28"/>
        <v>0</v>
      </c>
      <c r="P132" s="260"/>
      <c r="Q132" s="256">
        <f t="shared" si="23"/>
        <v>0</v>
      </c>
      <c r="R132" s="256"/>
      <c r="S132" s="261" t="str">
        <f t="shared" si="29"/>
        <v>OK</v>
      </c>
    </row>
    <row r="133" spans="2:20" x14ac:dyDescent="0.2">
      <c r="B133" s="258"/>
      <c r="C133" s="547"/>
      <c r="D133" s="547"/>
      <c r="E133" s="547"/>
      <c r="F133" s="547"/>
      <c r="G133" s="548"/>
      <c r="H133" s="320"/>
      <c r="I133" s="263"/>
      <c r="J133" s="263"/>
      <c r="K133" s="403"/>
      <c r="L133" s="403"/>
      <c r="M133" s="263"/>
      <c r="N133" s="422"/>
      <c r="O133" s="305">
        <f t="shared" si="28"/>
        <v>0</v>
      </c>
      <c r="P133" s="260"/>
      <c r="Q133" s="256">
        <f t="shared" si="23"/>
        <v>0</v>
      </c>
      <c r="R133" s="256"/>
      <c r="S133" s="261" t="str">
        <f t="shared" si="29"/>
        <v>OK</v>
      </c>
    </row>
    <row r="134" spans="2:20" x14ac:dyDescent="0.2">
      <c r="B134" s="258"/>
      <c r="C134" s="547"/>
      <c r="D134" s="547"/>
      <c r="E134" s="547"/>
      <c r="F134" s="547"/>
      <c r="G134" s="548"/>
      <c r="H134" s="320"/>
      <c r="I134" s="263"/>
      <c r="J134" s="263"/>
      <c r="K134" s="403"/>
      <c r="L134" s="403"/>
      <c r="M134" s="263"/>
      <c r="N134" s="422"/>
      <c r="O134" s="305">
        <f t="shared" si="28"/>
        <v>0</v>
      </c>
      <c r="P134" s="260"/>
      <c r="Q134" s="256">
        <f t="shared" si="23"/>
        <v>0</v>
      </c>
      <c r="R134" s="256"/>
      <c r="S134" s="261" t="str">
        <f t="shared" si="29"/>
        <v>OK</v>
      </c>
    </row>
    <row r="135" spans="2:20" x14ac:dyDescent="0.2">
      <c r="B135" s="258"/>
      <c r="C135" s="547"/>
      <c r="D135" s="547"/>
      <c r="E135" s="547"/>
      <c r="F135" s="547"/>
      <c r="G135" s="548"/>
      <c r="H135" s="320"/>
      <c r="I135" s="263"/>
      <c r="J135" s="263"/>
      <c r="K135" s="403"/>
      <c r="L135" s="403"/>
      <c r="M135" s="263"/>
      <c r="N135" s="422"/>
      <c r="O135" s="305">
        <f t="shared" si="28"/>
        <v>0</v>
      </c>
      <c r="P135" s="260"/>
      <c r="Q135" s="256">
        <f t="shared" si="23"/>
        <v>0</v>
      </c>
      <c r="R135" s="256"/>
      <c r="S135" s="261" t="str">
        <f t="shared" si="29"/>
        <v>OK</v>
      </c>
    </row>
    <row r="136" spans="2:20" x14ac:dyDescent="0.2">
      <c r="B136" s="258"/>
      <c r="C136" s="547"/>
      <c r="D136" s="547"/>
      <c r="E136" s="547"/>
      <c r="F136" s="547"/>
      <c r="G136" s="548"/>
      <c r="H136" s="320"/>
      <c r="I136" s="263"/>
      <c r="J136" s="263"/>
      <c r="K136" s="403"/>
      <c r="L136" s="403"/>
      <c r="M136" s="263"/>
      <c r="N136" s="422"/>
      <c r="O136" s="305">
        <f t="shared" si="28"/>
        <v>0</v>
      </c>
      <c r="P136" s="260"/>
      <c r="Q136" s="256">
        <f t="shared" si="23"/>
        <v>0</v>
      </c>
      <c r="R136" s="256"/>
      <c r="S136" s="261" t="str">
        <f t="shared" si="29"/>
        <v>OK</v>
      </c>
    </row>
    <row r="137" spans="2:20" x14ac:dyDescent="0.2">
      <c r="B137" s="258"/>
      <c r="C137" s="547"/>
      <c r="D137" s="547"/>
      <c r="E137" s="547"/>
      <c r="F137" s="547"/>
      <c r="G137" s="548"/>
      <c r="H137" s="320"/>
      <c r="I137" s="263"/>
      <c r="J137" s="263"/>
      <c r="K137" s="403"/>
      <c r="L137" s="403"/>
      <c r="M137" s="263"/>
      <c r="N137" s="422"/>
      <c r="O137" s="305">
        <f t="shared" si="28"/>
        <v>0</v>
      </c>
      <c r="P137" s="260"/>
      <c r="Q137" s="256">
        <f t="shared" si="23"/>
        <v>0</v>
      </c>
      <c r="R137" s="256"/>
      <c r="S137" s="261" t="str">
        <f t="shared" si="29"/>
        <v>OK</v>
      </c>
    </row>
    <row r="138" spans="2:20" x14ac:dyDescent="0.2">
      <c r="B138" s="258"/>
      <c r="C138" s="545"/>
      <c r="D138" s="545"/>
      <c r="E138" s="545"/>
      <c r="F138" s="545"/>
      <c r="G138" s="546"/>
      <c r="H138" s="320"/>
      <c r="I138" s="263"/>
      <c r="J138" s="263"/>
      <c r="K138" s="403"/>
      <c r="L138" s="403"/>
      <c r="M138" s="263"/>
      <c r="N138" s="422"/>
      <c r="O138" s="305">
        <f t="shared" si="28"/>
        <v>0</v>
      </c>
      <c r="P138" s="260"/>
      <c r="Q138" s="256">
        <f t="shared" si="23"/>
        <v>0</v>
      </c>
      <c r="R138" s="256"/>
      <c r="S138" s="261" t="str">
        <f t="shared" si="29"/>
        <v>OK</v>
      </c>
    </row>
    <row r="139" spans="2:20" x14ac:dyDescent="0.2">
      <c r="B139" s="258"/>
      <c r="C139" s="545"/>
      <c r="D139" s="545"/>
      <c r="E139" s="545"/>
      <c r="F139" s="545"/>
      <c r="G139" s="546"/>
      <c r="H139" s="320"/>
      <c r="I139" s="263"/>
      <c r="J139" s="263"/>
      <c r="K139" s="403"/>
      <c r="L139" s="403"/>
      <c r="M139" s="263"/>
      <c r="N139" s="422"/>
      <c r="O139" s="305">
        <f t="shared" si="28"/>
        <v>0</v>
      </c>
      <c r="P139" s="260"/>
      <c r="Q139" s="256">
        <f t="shared" si="23"/>
        <v>0</v>
      </c>
      <c r="R139" s="256"/>
      <c r="S139" s="261" t="str">
        <f t="shared" si="29"/>
        <v>OK</v>
      </c>
    </row>
    <row r="140" spans="2:20" ht="35.1" customHeight="1" x14ac:dyDescent="0.2">
      <c r="B140" s="249" t="s">
        <v>138</v>
      </c>
      <c r="C140" s="561" t="s">
        <v>136</v>
      </c>
      <c r="D140" s="561"/>
      <c r="E140" s="561"/>
      <c r="F140" s="561"/>
      <c r="G140" s="562"/>
      <c r="H140" s="313">
        <f>IF(OR(DB!$D$14="",DB!$D$14=1),0,SUM(H141:H149))</f>
        <v>0</v>
      </c>
      <c r="I140" s="250">
        <f>IF(OR(DB!$D$14="",DB!$D$14=1),0,SUM(I141:I149))</f>
        <v>0</v>
      </c>
      <c r="J140" s="250">
        <f>IF(OR(DB!$D$14="",DB!$D$14=1),0,SUM(J141:J149))</f>
        <v>0</v>
      </c>
      <c r="K140" s="250">
        <f>IF(OR(DB!$D$14="",DB!$D$14=1),0,SUM(K141:K149))</f>
        <v>0</v>
      </c>
      <c r="L140" s="250">
        <f>IF(OR(DB!$D$14="",DB!$D$14=1),0,SUM(L141:L149))</f>
        <v>0</v>
      </c>
      <c r="M140" s="250">
        <f>IF(OR(DB!$D$14="",DB!$D$14=1),0,SUM(M141:M149))</f>
        <v>0</v>
      </c>
      <c r="N140" s="420">
        <f>IF(OR(DB!$D$14="",DB!$D$14=1),0,SUM(N141:N149))</f>
        <v>0</v>
      </c>
      <c r="O140" s="304">
        <f>IF(OR(DB!$D$14="",DB!$D$14=1),0,SUM(O141:O149))</f>
        <v>0</v>
      </c>
      <c r="P140" s="251">
        <f t="shared" ref="P140" si="30">SUM(P141:P149)</f>
        <v>0</v>
      </c>
      <c r="Q140" s="251">
        <f t="shared" si="23"/>
        <v>0</v>
      </c>
      <c r="R140" s="252"/>
      <c r="S140" s="253"/>
    </row>
    <row r="141" spans="2:20" x14ac:dyDescent="0.2">
      <c r="B141" s="258"/>
      <c r="C141" s="545"/>
      <c r="D141" s="545"/>
      <c r="E141" s="545"/>
      <c r="F141" s="545"/>
      <c r="G141" s="546"/>
      <c r="H141" s="320"/>
      <c r="I141" s="263"/>
      <c r="J141" s="263"/>
      <c r="K141" s="403"/>
      <c r="L141" s="403"/>
      <c r="M141" s="263"/>
      <c r="N141" s="422"/>
      <c r="O141" s="305">
        <f t="shared" ref="O141:O149" si="31">SUM(H141:N141)</f>
        <v>0</v>
      </c>
      <c r="P141" s="260"/>
      <c r="Q141" s="256">
        <f t="shared" si="23"/>
        <v>0</v>
      </c>
      <c r="R141" s="256"/>
      <c r="S141" s="261" t="str">
        <f t="shared" ref="S141:S149" si="32">IF(AND(O141&gt;0,OR(B141="",C141="")), "Check","OK")</f>
        <v>OK</v>
      </c>
    </row>
    <row r="142" spans="2:20" x14ac:dyDescent="0.2">
      <c r="B142" s="258"/>
      <c r="C142" s="547"/>
      <c r="D142" s="547"/>
      <c r="E142" s="547"/>
      <c r="F142" s="547"/>
      <c r="G142" s="548"/>
      <c r="H142" s="320"/>
      <c r="I142" s="263"/>
      <c r="J142" s="263"/>
      <c r="K142" s="403"/>
      <c r="L142" s="403"/>
      <c r="M142" s="263"/>
      <c r="N142" s="422"/>
      <c r="O142" s="305">
        <f t="shared" si="31"/>
        <v>0</v>
      </c>
      <c r="P142" s="260"/>
      <c r="Q142" s="256">
        <f t="shared" si="23"/>
        <v>0</v>
      </c>
      <c r="R142" s="256"/>
      <c r="S142" s="261" t="str">
        <f t="shared" si="32"/>
        <v>OK</v>
      </c>
    </row>
    <row r="143" spans="2:20" x14ac:dyDescent="0.2">
      <c r="B143" s="258"/>
      <c r="C143" s="547"/>
      <c r="D143" s="547"/>
      <c r="E143" s="547"/>
      <c r="F143" s="547"/>
      <c r="G143" s="548"/>
      <c r="H143" s="320"/>
      <c r="I143" s="263"/>
      <c r="J143" s="263"/>
      <c r="K143" s="403"/>
      <c r="L143" s="403"/>
      <c r="M143" s="263"/>
      <c r="N143" s="422"/>
      <c r="O143" s="305">
        <f t="shared" si="31"/>
        <v>0</v>
      </c>
      <c r="P143" s="260"/>
      <c r="Q143" s="256">
        <f t="shared" si="23"/>
        <v>0</v>
      </c>
      <c r="R143" s="256"/>
      <c r="S143" s="261" t="str">
        <f t="shared" si="32"/>
        <v>OK</v>
      </c>
    </row>
    <row r="144" spans="2:20" x14ac:dyDescent="0.2">
      <c r="B144" s="258"/>
      <c r="C144" s="547"/>
      <c r="D144" s="547"/>
      <c r="E144" s="547"/>
      <c r="F144" s="547"/>
      <c r="G144" s="548"/>
      <c r="H144" s="320"/>
      <c r="I144" s="263"/>
      <c r="J144" s="263"/>
      <c r="K144" s="403"/>
      <c r="L144" s="403"/>
      <c r="M144" s="263"/>
      <c r="N144" s="422"/>
      <c r="O144" s="305">
        <f t="shared" si="31"/>
        <v>0</v>
      </c>
      <c r="P144" s="260"/>
      <c r="Q144" s="256">
        <f t="shared" si="23"/>
        <v>0</v>
      </c>
      <c r="R144" s="256"/>
      <c r="S144" s="261" t="str">
        <f t="shared" si="32"/>
        <v>OK</v>
      </c>
    </row>
    <row r="145" spans="2:20" x14ac:dyDescent="0.2">
      <c r="B145" s="258"/>
      <c r="C145" s="547"/>
      <c r="D145" s="547"/>
      <c r="E145" s="547"/>
      <c r="F145" s="547"/>
      <c r="G145" s="548"/>
      <c r="H145" s="320"/>
      <c r="I145" s="263"/>
      <c r="J145" s="263"/>
      <c r="K145" s="403"/>
      <c r="L145" s="403"/>
      <c r="M145" s="263"/>
      <c r="N145" s="422"/>
      <c r="O145" s="305">
        <f t="shared" si="31"/>
        <v>0</v>
      </c>
      <c r="P145" s="260"/>
      <c r="Q145" s="256">
        <f t="shared" si="23"/>
        <v>0</v>
      </c>
      <c r="R145" s="256"/>
      <c r="S145" s="261" t="str">
        <f t="shared" si="32"/>
        <v>OK</v>
      </c>
    </row>
    <row r="146" spans="2:20" x14ac:dyDescent="0.2">
      <c r="B146" s="258"/>
      <c r="C146" s="547"/>
      <c r="D146" s="547"/>
      <c r="E146" s="547"/>
      <c r="F146" s="547"/>
      <c r="G146" s="548"/>
      <c r="H146" s="320"/>
      <c r="I146" s="263"/>
      <c r="J146" s="263"/>
      <c r="K146" s="403"/>
      <c r="L146" s="403"/>
      <c r="M146" s="263"/>
      <c r="N146" s="422"/>
      <c r="O146" s="305">
        <f t="shared" si="31"/>
        <v>0</v>
      </c>
      <c r="P146" s="260"/>
      <c r="Q146" s="256">
        <f t="shared" si="23"/>
        <v>0</v>
      </c>
      <c r="R146" s="256"/>
      <c r="S146" s="261" t="str">
        <f t="shared" si="32"/>
        <v>OK</v>
      </c>
    </row>
    <row r="147" spans="2:20" x14ac:dyDescent="0.2">
      <c r="B147" s="258"/>
      <c r="C147" s="547"/>
      <c r="D147" s="547"/>
      <c r="E147" s="547"/>
      <c r="F147" s="547"/>
      <c r="G147" s="548"/>
      <c r="H147" s="320"/>
      <c r="I147" s="263"/>
      <c r="J147" s="263"/>
      <c r="K147" s="403"/>
      <c r="L147" s="403"/>
      <c r="M147" s="263"/>
      <c r="N147" s="422"/>
      <c r="O147" s="305">
        <f t="shared" si="31"/>
        <v>0</v>
      </c>
      <c r="P147" s="260"/>
      <c r="Q147" s="256">
        <f t="shared" si="23"/>
        <v>0</v>
      </c>
      <c r="R147" s="256"/>
      <c r="S147" s="261" t="str">
        <f t="shared" si="32"/>
        <v>OK</v>
      </c>
    </row>
    <row r="148" spans="2:20" x14ac:dyDescent="0.2">
      <c r="B148" s="258"/>
      <c r="C148" s="545"/>
      <c r="D148" s="545"/>
      <c r="E148" s="545"/>
      <c r="F148" s="545"/>
      <c r="G148" s="546"/>
      <c r="H148" s="320"/>
      <c r="I148" s="263"/>
      <c r="J148" s="263"/>
      <c r="K148" s="403"/>
      <c r="L148" s="403"/>
      <c r="M148" s="263"/>
      <c r="N148" s="422"/>
      <c r="O148" s="305">
        <f t="shared" si="31"/>
        <v>0</v>
      </c>
      <c r="P148" s="260"/>
      <c r="Q148" s="256">
        <f t="shared" si="23"/>
        <v>0</v>
      </c>
      <c r="R148" s="256"/>
      <c r="S148" s="261" t="str">
        <f t="shared" si="32"/>
        <v>OK</v>
      </c>
    </row>
    <row r="149" spans="2:20" x14ac:dyDescent="0.2">
      <c r="B149" s="258"/>
      <c r="C149" s="545"/>
      <c r="D149" s="545"/>
      <c r="E149" s="545"/>
      <c r="F149" s="545"/>
      <c r="G149" s="546"/>
      <c r="H149" s="320"/>
      <c r="I149" s="263"/>
      <c r="J149" s="263"/>
      <c r="K149" s="403"/>
      <c r="L149" s="403"/>
      <c r="M149" s="263"/>
      <c r="N149" s="422"/>
      <c r="O149" s="305">
        <f t="shared" si="31"/>
        <v>0</v>
      </c>
      <c r="P149" s="260"/>
      <c r="Q149" s="256">
        <f t="shared" si="23"/>
        <v>0</v>
      </c>
      <c r="R149" s="256"/>
      <c r="S149" s="261" t="str">
        <f t="shared" si="32"/>
        <v>OK</v>
      </c>
    </row>
    <row r="150" spans="2:20" ht="24" customHeight="1" x14ac:dyDescent="0.2">
      <c r="B150" s="249" t="s">
        <v>139</v>
      </c>
      <c r="C150" s="549"/>
      <c r="D150" s="549"/>
      <c r="E150" s="549"/>
      <c r="F150" s="549"/>
      <c r="G150" s="550"/>
      <c r="H150" s="313">
        <f>IF(OR(DB!$D$14="",DB!$D$14=1),0,SUM(H151:H151))</f>
        <v>0</v>
      </c>
      <c r="I150" s="250">
        <f>IF(OR(DB!$D$14="",DB!$D$14=1),0,SUM(I151:I151))</f>
        <v>0</v>
      </c>
      <c r="J150" s="250">
        <f>IF(OR(DB!$D$14="",DB!$D$14=1),0,SUM(J151:J151))</f>
        <v>0</v>
      </c>
      <c r="K150" s="250">
        <f>IF(OR(DB!$D$14="",DB!$D$14=1),0,SUM(K151:K151))</f>
        <v>0</v>
      </c>
      <c r="L150" s="250">
        <f>IF(OR(DB!$D$14="",DB!$D$14=1),0,SUM(L151:L151))</f>
        <v>0</v>
      </c>
      <c r="M150" s="250">
        <f>IF(OR(DB!$D$14="",DB!$D$14=1),0,SUM(M151:M151))</f>
        <v>0</v>
      </c>
      <c r="N150" s="420">
        <f>IF(OR(DB!$D$14="",DB!$D$14=1),0,SUM(N151:N151))</f>
        <v>0</v>
      </c>
      <c r="O150" s="304">
        <f>IF(OR(DB!$D$14="",DB!$D$14=1),0,SUM(O151:O151))</f>
        <v>0</v>
      </c>
      <c r="P150" s="251">
        <f t="shared" ref="P150" si="33">SUM(P151:P151)</f>
        <v>0</v>
      </c>
      <c r="Q150" s="251">
        <f t="shared" si="23"/>
        <v>0</v>
      </c>
      <c r="R150" s="252"/>
      <c r="S150" s="253"/>
      <c r="T150" s="435" t="e">
        <f>O150/(O11+O117+O130+O140)</f>
        <v>#DIV/0!</v>
      </c>
    </row>
    <row r="151" spans="2:20" ht="12" thickBot="1" x14ac:dyDescent="0.25">
      <c r="B151" s="374" t="s">
        <v>140</v>
      </c>
      <c r="C151" s="543"/>
      <c r="D151" s="543"/>
      <c r="E151" s="543"/>
      <c r="F151" s="543"/>
      <c r="G151" s="544"/>
      <c r="H151" s="426" t="str">
        <f>IF(DB!D14="","",IF(DB!D14=2,(7%*(H11+H117+H130+H140)),""))</f>
        <v/>
      </c>
      <c r="I151" s="427" t="str">
        <f>IF(DB!D14="","",IF(DB!D14=2,(7%*(I11+I117+I130+I140)),""))</f>
        <v/>
      </c>
      <c r="J151" s="428" t="str">
        <f>IF(DB!D14="","",IF(DB!D14=2,(7%*(J11+J117+J130+J140)),""))</f>
        <v/>
      </c>
      <c r="K151" s="428" t="str">
        <f>IF(DB!D14="","",IF(DB!D14=2,(7%*(K11+K117+K130+K140)),""))</f>
        <v/>
      </c>
      <c r="L151" s="428" t="str">
        <f>IF(DB!D14="","",IF(DB!D14=2,(7%*(L11+L117+L130+L140)),""))</f>
        <v/>
      </c>
      <c r="M151" s="428" t="str">
        <f>IF(DB!D14="","",IF(DB!D14=2,(7%*(M11+M117+M130+M140)),""))</f>
        <v/>
      </c>
      <c r="N151" s="429" t="str">
        <f>IF(DB!D14="","",IF(DB!D14=2,(7%*(N11+N117+N130+N140)),""))</f>
        <v/>
      </c>
      <c r="O151" s="304">
        <f>IF(OR(DB!$D$14="",DB!$D$14=1),0,SUM(H151:N151))</f>
        <v>0</v>
      </c>
      <c r="P151" s="375"/>
      <c r="Q151" s="376">
        <f t="shared" si="23"/>
        <v>0</v>
      </c>
      <c r="R151" s="376"/>
      <c r="S151" s="377"/>
      <c r="T151" s="357"/>
    </row>
    <row r="152" spans="2:20" ht="34.5" customHeight="1" thickTop="1" thickBot="1" x14ac:dyDescent="0.25">
      <c r="B152" s="574" t="s">
        <v>141</v>
      </c>
      <c r="C152" s="575"/>
      <c r="D152" s="575"/>
      <c r="E152" s="575"/>
      <c r="F152" s="575"/>
      <c r="G152" s="575"/>
      <c r="H152" s="378">
        <f>IF(DB!$D$14=2,"",(0.4*H11))</f>
        <v>0</v>
      </c>
      <c r="I152" s="378">
        <f>IF(DB!$D$14=2,"",(0.4*I11))</f>
        <v>0</v>
      </c>
      <c r="J152" s="378">
        <f>IF(DB!$D$14=2,"",(0.4*J11))</f>
        <v>0</v>
      </c>
      <c r="K152" s="378">
        <f>IF(DB!$D$14=2,"",(0.4*K11))</f>
        <v>0</v>
      </c>
      <c r="L152" s="378">
        <f>IF(DB!$D$14=2,"",(0.4*L11))</f>
        <v>0</v>
      </c>
      <c r="M152" s="378">
        <f>IF(DB!$D$14=2,"",(0.4*M11))</f>
        <v>0</v>
      </c>
      <c r="N152" s="423">
        <f>IF(DB!$D$14=2,"",(0.4*N11))</f>
        <v>0</v>
      </c>
      <c r="O152" s="379">
        <f>SUM(H152:N152)</f>
        <v>0</v>
      </c>
      <c r="P152" s="379"/>
      <c r="Q152" s="379">
        <f t="shared" ref="Q152" si="34">SUM(O152:P152)</f>
        <v>0</v>
      </c>
      <c r="R152" s="380"/>
      <c r="S152" s="381"/>
      <c r="T152" s="357"/>
    </row>
    <row r="153" spans="2:20" ht="12.75" thickTop="1" thickBot="1" x14ac:dyDescent="0.25">
      <c r="B153" s="277"/>
      <c r="C153" s="278"/>
      <c r="D153" s="278"/>
      <c r="E153" s="278"/>
      <c r="F153" s="278"/>
      <c r="G153" s="278"/>
      <c r="H153" s="276"/>
      <c r="I153" s="276"/>
      <c r="J153" s="276"/>
      <c r="K153" s="276"/>
      <c r="L153" s="276"/>
      <c r="M153" s="276"/>
      <c r="N153" s="276"/>
      <c r="O153" s="279"/>
      <c r="P153" s="280"/>
      <c r="Q153" s="279"/>
      <c r="R153" s="279"/>
      <c r="S153" s="281" t="str">
        <f>IF((COUNTIF(S11:S151,"check"))&gt;0,"CHECK","OK")</f>
        <v>OK</v>
      </c>
      <c r="T153" s="356"/>
    </row>
    <row r="154" spans="2:20" ht="20.25" customHeight="1" thickTop="1" x14ac:dyDescent="0.2">
      <c r="B154" s="563" t="s">
        <v>142</v>
      </c>
      <c r="C154" s="564"/>
      <c r="D154" s="564"/>
      <c r="E154" s="564"/>
      <c r="F154" s="564"/>
      <c r="G154" s="565"/>
      <c r="H154" s="283" t="s">
        <v>143</v>
      </c>
      <c r="I154" s="283" t="s">
        <v>144</v>
      </c>
      <c r="J154" s="283" t="s">
        <v>145</v>
      </c>
      <c r="K154" s="404" t="s">
        <v>146</v>
      </c>
      <c r="L154" s="404" t="s">
        <v>147</v>
      </c>
      <c r="M154" s="404" t="s">
        <v>148</v>
      </c>
      <c r="N154" s="284" t="s">
        <v>149</v>
      </c>
      <c r="O154" s="39"/>
      <c r="P154" s="39"/>
      <c r="Q154" s="39"/>
      <c r="R154" s="39"/>
      <c r="S154" s="282"/>
    </row>
    <row r="155" spans="2:20" ht="24.95" customHeight="1" thickBot="1" x14ac:dyDescent="0.25">
      <c r="B155" s="566"/>
      <c r="C155" s="567"/>
      <c r="D155" s="567"/>
      <c r="E155" s="567"/>
      <c r="F155" s="567"/>
      <c r="G155" s="568"/>
      <c r="H155" s="285" t="str">
        <f t="shared" ref="H155:N155" si="35">IF(H10=0,"",H10/$O$10)</f>
        <v/>
      </c>
      <c r="I155" s="285" t="str">
        <f t="shared" si="35"/>
        <v/>
      </c>
      <c r="J155" s="285" t="str">
        <f t="shared" si="35"/>
        <v/>
      </c>
      <c r="K155" s="285" t="str">
        <f t="shared" si="35"/>
        <v/>
      </c>
      <c r="L155" s="285" t="str">
        <f t="shared" si="35"/>
        <v/>
      </c>
      <c r="M155" s="286" t="str">
        <f t="shared" si="35"/>
        <v/>
      </c>
      <c r="N155" s="286" t="str">
        <f t="shared" si="35"/>
        <v/>
      </c>
      <c r="O155" s="108"/>
      <c r="P155" s="108"/>
      <c r="Q155" s="108"/>
      <c r="R155" s="108"/>
      <c r="S155" s="282"/>
    </row>
    <row r="156" spans="2:20" ht="6" customHeight="1" thickTop="1" thickBot="1" x14ac:dyDescent="0.25">
      <c r="B156" s="569"/>
      <c r="C156" s="570"/>
      <c r="D156" s="570"/>
      <c r="E156" s="570"/>
      <c r="F156" s="570"/>
      <c r="G156" s="570"/>
      <c r="H156" s="570"/>
      <c r="I156" s="570"/>
      <c r="J156" s="570"/>
      <c r="K156" s="570"/>
      <c r="L156" s="570"/>
      <c r="M156" s="570"/>
      <c r="N156" s="570"/>
      <c r="O156" s="570"/>
      <c r="P156" s="570"/>
      <c r="Q156" s="570"/>
      <c r="R156" s="570"/>
      <c r="S156" s="571"/>
    </row>
    <row r="157" spans="2:20" ht="42" customHeight="1" thickTop="1" x14ac:dyDescent="0.2">
      <c r="B157" s="572" t="s">
        <v>150</v>
      </c>
      <c r="C157" s="573"/>
      <c r="D157" s="573"/>
      <c r="E157" s="573"/>
      <c r="F157" s="573"/>
      <c r="G157" s="573"/>
      <c r="H157" s="291" t="str">
        <f>IF(DB!D6="","",IF(AND(OR(DB!D6&lt;&gt;"",DB!D6&gt;=1),H10=0),"Riportare dati di spesa",IF(AND(DB!D6&gt;=1,H10&gt;0),"OK")))</f>
        <v/>
      </c>
      <c r="I157" s="291" t="str">
        <f>IF(DB!D6="","",IF(AND(DB!D6&lt;2,'1'!I10&gt;0),"ATS non comprende impresa 2",IF(AND(DB!D6&lt;2,'1'!I10=0),"OK",IF(AND(DB!D6&gt;1,I10=0),"Riportare dati di spesa",IF(AND(DB!D6&gt;1,I10&gt;0),"OK")))))</f>
        <v/>
      </c>
      <c r="J157" s="291" t="str">
        <f>IF(DB!D6="","",IF(AND(DB!D6&lt;3,'1'!J10&gt;0),"ATS non comprende impresa 3",IF(AND(DB!D6&lt;=3,'1'!J10=0),"OK",IF(AND(DB!D6&gt;=3,J10=0),"Riportare dati di spesa",IF(AND(DB!D6&gt;=3,J10&gt;0),"OK")))))</f>
        <v/>
      </c>
      <c r="K157" s="291" t="str">
        <f>IF(DB!D6="","",IF(AND(DB!D6&lt;4,'1'!K10&gt;0),"ATS non comprende impresa 4",IF(AND(DB!D6&lt;4,'1'!K10=0),"OK",IF(AND(DB!D6&gt;=4,K10=0),"Riportare dati di spesa",IF(AND(DB!D6&gt;=4,K10&gt;0),"OK")))))</f>
        <v/>
      </c>
      <c r="L157" s="291" t="str">
        <f>IF(DB!D6="","",IF(AND(DB!D6&lt;5,'1'!L10&gt;0),"ATS non comprende impresa 5",IF(AND(DB!D6&lt;5,'1'!L10=0),"OK",IF(AND(DB!D6=5,L10=0),"Riportare dati di spesa",IF(AND(DB!D6=5,L10&gt;0),"OK")))))</f>
        <v/>
      </c>
      <c r="M157" s="291" t="str">
        <f>IF(DB!D8="","",IF(AND(DB!D8&gt;0,M10=0),"Riportare dati di spesa",IF(AND(DB!D8&gt;=1,M10&gt;0),"OK")))</f>
        <v/>
      </c>
      <c r="N157" s="291" t="str">
        <f>IF(DB!D8="","",IF(AND(DB!D8=1,N10=0),"OK",IF(AND(DB!D8=1,N10&gt;0),"Check - OdR non previsto",IF(AND(DB!D6&lt;&gt;"",DB!D8&gt;1,N10=0),"Riportare dati di spesa",IF(AND(DB!D6&lt;&gt;"",DB!D8=2,N10&gt;0),"OK")))))</f>
        <v/>
      </c>
      <c r="O157" s="287" t="str">
        <f>IF(DB!D4="","",IF(AND(H157="OK",I157="OK",J157="OK",K157="OK",L157="OK",N157="OK"),"OK","Check"))</f>
        <v>Check</v>
      </c>
      <c r="P157" s="39"/>
      <c r="Q157" s="39"/>
      <c r="R157" s="39"/>
      <c r="S157" s="239"/>
    </row>
    <row r="158" spans="2:20" ht="38.25" customHeight="1" x14ac:dyDescent="0.2">
      <c r="B158" s="551" t="s">
        <v>151</v>
      </c>
      <c r="C158" s="552"/>
      <c r="D158" s="552"/>
      <c r="E158" s="552"/>
      <c r="F158" s="552"/>
      <c r="G158" s="552"/>
      <c r="H158" s="559" t="str">
        <f>IF(DB!D21&lt;&gt;"OK","Compilare Foglio DB e/o Anagrafica",IF('1'!O10="","",IF(AND(O10&gt;=Elenco!A20,O10&lt;=Elenco!A17),"OK","Check Importo Totale Costi ammissibilli")))</f>
        <v>Compilare Foglio DB e/o Anagrafica</v>
      </c>
      <c r="I158" s="559"/>
      <c r="J158" s="559"/>
      <c r="K158" s="559"/>
      <c r="L158" s="559"/>
      <c r="M158" s="559"/>
      <c r="N158" s="559"/>
      <c r="O158" s="560"/>
      <c r="P158" s="39"/>
      <c r="Q158" s="39"/>
      <c r="R158" s="39"/>
      <c r="S158" s="239"/>
    </row>
    <row r="159" spans="2:20" ht="38.25" customHeight="1" x14ac:dyDescent="0.2">
      <c r="B159" s="551" t="s">
        <v>152</v>
      </c>
      <c r="C159" s="552"/>
      <c r="D159" s="552"/>
      <c r="E159" s="552"/>
      <c r="F159" s="552"/>
      <c r="G159" s="552"/>
      <c r="H159" s="555" t="str">
        <f>IF(T159=0,"OK","Check")</f>
        <v>OK</v>
      </c>
      <c r="I159" s="555"/>
      <c r="J159" s="555"/>
      <c r="K159" s="555"/>
      <c r="L159" s="555"/>
      <c r="M159" s="555"/>
      <c r="N159" s="555"/>
      <c r="O159" s="556"/>
      <c r="P159" s="39"/>
      <c r="Q159" s="39"/>
      <c r="R159" s="39"/>
      <c r="S159" s="239"/>
      <c r="T159" s="434">
        <f>COUNTIF(T103:T116,"Check")+COUNTIF(T88:T101,"Check")</f>
        <v>0</v>
      </c>
    </row>
    <row r="160" spans="2:20" ht="38.25" customHeight="1" thickBot="1" x14ac:dyDescent="0.25">
      <c r="B160" s="553" t="s">
        <v>153</v>
      </c>
      <c r="C160" s="554"/>
      <c r="D160" s="554"/>
      <c r="E160" s="554"/>
      <c r="F160" s="554"/>
      <c r="G160" s="554"/>
      <c r="H160" s="557" t="str">
        <f>IF(AND(O157="OK",H158="OK",H159),"OK","Check")</f>
        <v>Check</v>
      </c>
      <c r="I160" s="557"/>
      <c r="J160" s="557"/>
      <c r="K160" s="557"/>
      <c r="L160" s="557"/>
      <c r="M160" s="557"/>
      <c r="N160" s="557"/>
      <c r="O160" s="558"/>
      <c r="P160" s="39"/>
      <c r="Q160" s="39"/>
      <c r="R160" s="39"/>
      <c r="S160" s="239"/>
    </row>
    <row r="161" spans="8:15" ht="12" thickTop="1" x14ac:dyDescent="0.2"/>
    <row r="162" spans="8:15" x14ac:dyDescent="0.2">
      <c r="H162" s="292">
        <f>+H11+H117+H130+H140</f>
        <v>0</v>
      </c>
      <c r="I162" s="292">
        <f t="shared" ref="I162:N162" si="36">+I11+I117+I130+I140</f>
        <v>0</v>
      </c>
      <c r="J162" s="292">
        <f t="shared" si="36"/>
        <v>0</v>
      </c>
      <c r="K162" s="292">
        <f t="shared" si="36"/>
        <v>0</v>
      </c>
      <c r="L162" s="292">
        <f t="shared" si="36"/>
        <v>0</v>
      </c>
      <c r="M162" s="292">
        <f t="shared" si="36"/>
        <v>0</v>
      </c>
      <c r="N162" s="292">
        <f t="shared" si="36"/>
        <v>0</v>
      </c>
      <c r="O162" s="292">
        <f>SUM(H162:N162)</f>
        <v>0</v>
      </c>
    </row>
    <row r="163" spans="8:15" x14ac:dyDescent="0.2">
      <c r="H163" s="292">
        <f>0.07*H162</f>
        <v>0</v>
      </c>
      <c r="I163" s="292">
        <f t="shared" ref="I163:N163" si="37">0.07*I162</f>
        <v>0</v>
      </c>
      <c r="J163" s="292">
        <f t="shared" si="37"/>
        <v>0</v>
      </c>
      <c r="K163" s="292">
        <f t="shared" si="37"/>
        <v>0</v>
      </c>
      <c r="L163" s="292">
        <f t="shared" si="37"/>
        <v>0</v>
      </c>
      <c r="M163" s="292">
        <f t="shared" si="37"/>
        <v>0</v>
      </c>
      <c r="N163" s="292">
        <f t="shared" si="37"/>
        <v>0</v>
      </c>
      <c r="O163" s="292">
        <f>SUM(H163:N163)</f>
        <v>0</v>
      </c>
    </row>
    <row r="164" spans="8:15" x14ac:dyDescent="0.2">
      <c r="H164" s="292"/>
      <c r="I164" s="292"/>
      <c r="J164" s="292"/>
      <c r="K164" s="292"/>
      <c r="L164" s="292"/>
      <c r="M164" s="292"/>
      <c r="N164" s="292"/>
      <c r="O164" s="292"/>
    </row>
  </sheetData>
  <sheetProtection algorithmName="SHA-512" hashValue="2vjjSmTISsylBc6RjO738H4gZlFES8Qz0pbpqtLFiWvbSad9qlX+vLsrz5b5hnOptWQZBhsrqr1xn8AeofM73Q==" saltValue="Pu7YLAP0wrVb//zbuwswuA==" spinCount="100000" sheet="1" formatCells="0" formatColumns="0" formatRows="0"/>
  <mergeCells count="54">
    <mergeCell ref="B152:G152"/>
    <mergeCell ref="S6:S9"/>
    <mergeCell ref="P6:P9"/>
    <mergeCell ref="Q6:Q9"/>
    <mergeCell ref="B1:S1"/>
    <mergeCell ref="B2:S3"/>
    <mergeCell ref="B4:S4"/>
    <mergeCell ref="B5:S5"/>
    <mergeCell ref="B6:B10"/>
    <mergeCell ref="C6:C10"/>
    <mergeCell ref="C128:G128"/>
    <mergeCell ref="C129:G129"/>
    <mergeCell ref="C126:G126"/>
    <mergeCell ref="C127:G127"/>
    <mergeCell ref="C119:G119"/>
    <mergeCell ref="C120:G120"/>
    <mergeCell ref="C121:G121"/>
    <mergeCell ref="C122:G122"/>
    <mergeCell ref="C123:G123"/>
    <mergeCell ref="C125:G125"/>
    <mergeCell ref="C124:G124"/>
    <mergeCell ref="C117:G117"/>
    <mergeCell ref="C118:G118"/>
    <mergeCell ref="B154:G155"/>
    <mergeCell ref="B156:S156"/>
    <mergeCell ref="B157:G157"/>
    <mergeCell ref="C140:G140"/>
    <mergeCell ref="C130:G130"/>
    <mergeCell ref="C131:G131"/>
    <mergeCell ref="C139:G139"/>
    <mergeCell ref="C138:G138"/>
    <mergeCell ref="C132:G132"/>
    <mergeCell ref="C133:G133"/>
    <mergeCell ref="C134:G134"/>
    <mergeCell ref="C137:G137"/>
    <mergeCell ref="C136:G136"/>
    <mergeCell ref="C135:G135"/>
    <mergeCell ref="B158:G158"/>
    <mergeCell ref="B159:G159"/>
    <mergeCell ref="B160:G160"/>
    <mergeCell ref="H159:O159"/>
    <mergeCell ref="H160:O160"/>
    <mergeCell ref="H158:O158"/>
    <mergeCell ref="C151:G151"/>
    <mergeCell ref="C141:G141"/>
    <mergeCell ref="C148:G148"/>
    <mergeCell ref="C149:G149"/>
    <mergeCell ref="C142:G142"/>
    <mergeCell ref="C143:G143"/>
    <mergeCell ref="C144:G144"/>
    <mergeCell ref="C145:G145"/>
    <mergeCell ref="C146:G146"/>
    <mergeCell ref="C147:G147"/>
    <mergeCell ref="C150:G150"/>
  </mergeCells>
  <phoneticPr fontId="10" type="noConversion"/>
  <conditionalFormatting sqref="H158:H159">
    <cfRule type="notContainsText" dxfId="56" priority="14" stopIfTrue="1" operator="notContains" text="OK">
      <formula>ISERROR(SEARCH("OK",H158))</formula>
    </cfRule>
  </conditionalFormatting>
  <conditionalFormatting sqref="H158:H160 H157:O157">
    <cfRule type="containsText" dxfId="55" priority="18" operator="containsText" text="OK">
      <formula>NOT(ISERROR(SEARCH("OK",H157)))</formula>
    </cfRule>
  </conditionalFormatting>
  <conditionalFormatting sqref="H157:O157">
    <cfRule type="notContainsText" dxfId="54" priority="5" operator="notContains" text="OK">
      <formula>ISERROR(SEARCH("OK",H157))</formula>
    </cfRule>
  </conditionalFormatting>
  <conditionalFormatting sqref="H160:O160">
    <cfRule type="containsText" dxfId="53" priority="4" operator="containsText" text="Check">
      <formula>NOT(ISERROR(SEARCH("Check",H160)))</formula>
    </cfRule>
  </conditionalFormatting>
  <conditionalFormatting sqref="S10">
    <cfRule type="containsText" dxfId="52" priority="133" stopIfTrue="1" operator="containsText" text="Rivedere importi">
      <formula>NOT(ISERROR(SEARCH("Rivedere importi",S10)))</formula>
    </cfRule>
    <cfRule type="containsText" dxfId="51" priority="138" operator="containsText" text="OK">
      <formula>NOT(ISERROR(SEARCH("OK",S10)))</formula>
    </cfRule>
  </conditionalFormatting>
  <conditionalFormatting sqref="S11">
    <cfRule type="containsText" dxfId="50" priority="51" operator="containsText" text="Superamento della soglia del 20%">
      <formula>NOT(ISERROR(SEARCH("Superamento della soglia del 20%",S11)))</formula>
    </cfRule>
  </conditionalFormatting>
  <conditionalFormatting sqref="S11:S116 S141:S153">
    <cfRule type="containsText" dxfId="49" priority="52" operator="containsText" text="ok">
      <formula>NOT(ISERROR(SEARCH("ok",S11)))</formula>
    </cfRule>
    <cfRule type="containsText" dxfId="48" priority="53" operator="containsText" text="Check">
      <formula>NOT(ISERROR(SEARCH("Check",S11)))</formula>
    </cfRule>
  </conditionalFormatting>
  <conditionalFormatting sqref="S118:S129">
    <cfRule type="containsText" dxfId="47" priority="66" operator="containsText" text="ok">
      <formula>NOT(ISERROR(SEARCH("ok",S118)))</formula>
    </cfRule>
    <cfRule type="containsText" dxfId="46" priority="67" operator="containsText" text="Check">
      <formula>NOT(ISERROR(SEARCH("Check",S118)))</formula>
    </cfRule>
  </conditionalFormatting>
  <conditionalFormatting sqref="S130">
    <cfRule type="containsText" dxfId="45" priority="82" operator="containsText" text="Superamento della soglia del 20%">
      <formula>NOT(ISERROR(SEARCH("Superamento della soglia del 20%",S130)))</formula>
    </cfRule>
  </conditionalFormatting>
  <conditionalFormatting sqref="S130:S140">
    <cfRule type="containsText" dxfId="44" priority="91" operator="containsText" text="ok">
      <formula>NOT(ISERROR(SEARCH("ok",S130)))</formula>
    </cfRule>
    <cfRule type="containsText" dxfId="43" priority="92" operator="containsText" text="Check">
      <formula>NOT(ISERROR(SEARCH("Check",S130)))</formula>
    </cfRule>
  </conditionalFormatting>
  <conditionalFormatting sqref="S140">
    <cfRule type="containsText" dxfId="42" priority="23" operator="containsText" text="Superamento della soglia del 20%">
      <formula>NOT(ISERROR(SEARCH("Superamento della soglia del 20%",S140)))</formula>
    </cfRule>
  </conditionalFormatting>
  <conditionalFormatting sqref="S150">
    <cfRule type="containsText" dxfId="41" priority="20" operator="containsText" text="Superamento della soglia del 20%">
      <formula>NOT(ISERROR(SEARCH("Superamento della soglia del 20%",S150)))</formula>
    </cfRule>
  </conditionalFormatting>
  <conditionalFormatting sqref="S152">
    <cfRule type="containsText" dxfId="40" priority="3" operator="containsText" text="Superamento della soglia del 20%">
      <formula>NOT(ISERROR(SEARCH("Superamento della soglia del 20%",S152)))</formula>
    </cfRule>
  </conditionalFormatting>
  <conditionalFormatting sqref="T88:T101">
    <cfRule type="containsText" dxfId="39" priority="1" operator="containsText" text="ok">
      <formula>NOT(ISERROR(SEARCH("ok",T88)))</formula>
    </cfRule>
    <cfRule type="containsText" dxfId="38" priority="2" operator="containsText" text="Check">
      <formula>NOT(ISERROR(SEARCH("Check",T88)))</formula>
    </cfRule>
  </conditionalFormatting>
  <conditionalFormatting sqref="T103:T116">
    <cfRule type="containsText" dxfId="37" priority="7" operator="containsText" text="ok">
      <formula>NOT(ISERROR(SEARCH("ok",T103)))</formula>
    </cfRule>
    <cfRule type="containsText" dxfId="36" priority="8" operator="containsText" text="Check">
      <formula>NOT(ISERROR(SEARCH("Check",T103)))</formula>
    </cfRule>
  </conditionalFormatting>
  <printOptions horizontalCentered="1" verticalCentered="1"/>
  <pageMargins left="0.11811023622047245" right="0.11811023622047245" top="0.15748031496062992" bottom="0.19685039370078741" header="0.31496062992125984" footer="0.31496062992125984"/>
  <pageSetup paperSize="9" scale="24" orientation="landscape" r:id="rId1"/>
  <rowBreaks count="1" manualBreakCount="1">
    <brk id="3" max="16383" man="1"/>
  </rowBreaks>
  <ignoredErrors>
    <ignoredError sqref="O117 O130 O150 O140" formula="1"/>
    <ignoredError sqref="H15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EBA2E21-7DF3-4CF4-9D03-95310755BE90}">
          <x14:formula1>
            <xm:f>UCS!$F$5:$F$7</xm:f>
          </x14:formula1>
          <xm:sqref>E13:E26 E28:E41 E43:E56 E58:E71 E73:E86</xm:sqref>
        </x14:dataValidation>
        <x14:dataValidation type="list" allowBlank="1" showInputMessage="1" showErrorMessage="1" xr:uid="{CC19190B-A6B5-4CA7-9577-58C744FF3A1C}">
          <x14:formula1>
            <xm:f>UCS!$F$5:$F$13</xm:f>
          </x14:formula1>
          <xm:sqref>E103:E116 E88:E101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3">
    <tabColor theme="4" tint="0.39997558519241921"/>
    <pageSetUpPr fitToPage="1"/>
  </sheetPr>
  <dimension ref="A1:S162"/>
  <sheetViews>
    <sheetView showGridLines="0" view="pageBreakPreview" topLeftCell="B2" zoomScale="85" zoomScaleNormal="100" zoomScaleSheetLayoutView="85" zoomScalePageLayoutView="75" workbookViewId="0">
      <pane xSplit="1" ySplit="8" topLeftCell="C10" activePane="bottomRight" state="frozenSplit"/>
      <selection pane="topRight" activeCell="M84" sqref="M84:N84"/>
      <selection pane="bottomLeft" activeCell="M84" sqref="M84:N84"/>
      <selection pane="bottomRight" activeCell="K131" sqref="K131:M135"/>
    </sheetView>
  </sheetViews>
  <sheetFormatPr defaultColWidth="8.6640625" defaultRowHeight="11.25" x14ac:dyDescent="0.2"/>
  <cols>
    <col min="2" max="2" width="53" customWidth="1"/>
    <col min="3" max="14" width="15" customWidth="1"/>
    <col min="15" max="15" width="20.1640625" customWidth="1"/>
    <col min="16" max="16" width="11.1640625" bestFit="1" customWidth="1"/>
    <col min="17" max="17" width="12.83203125" customWidth="1"/>
    <col min="19" max="19" width="11" customWidth="1"/>
  </cols>
  <sheetData>
    <row r="1" spans="1:19" ht="12" thickBot="1" x14ac:dyDescent="0.25"/>
    <row r="2" spans="1:19" ht="22.5" thickTop="1" thickBot="1" x14ac:dyDescent="0.4">
      <c r="B2" s="601" t="s">
        <v>154</v>
      </c>
      <c r="C2" s="602"/>
      <c r="D2" s="602"/>
      <c r="E2" s="602"/>
      <c r="F2" s="602"/>
      <c r="G2" s="602"/>
      <c r="H2" s="602"/>
      <c r="I2" s="602"/>
      <c r="J2" s="602"/>
      <c r="K2" s="602"/>
      <c r="L2" s="602"/>
      <c r="M2" s="602"/>
      <c r="N2" s="602"/>
      <c r="O2" s="602"/>
      <c r="P2" s="603"/>
    </row>
    <row r="3" spans="1:19" ht="15.75" x14ac:dyDescent="0.2">
      <c r="B3" s="598" t="s">
        <v>155</v>
      </c>
      <c r="C3" s="439"/>
      <c r="D3" s="439"/>
      <c r="E3" s="439"/>
      <c r="F3" s="335"/>
      <c r="G3" s="335"/>
      <c r="H3" s="599" t="str">
        <f>IF(OR(O10="",DB!D21&lt;&gt;"OK"),"",IF(P154="OK","OK","Predisporre/Rivedere articolazione temporale"))</f>
        <v/>
      </c>
      <c r="I3" s="599"/>
      <c r="J3" s="599"/>
      <c r="K3" s="599"/>
      <c r="L3" s="599"/>
      <c r="M3" s="599"/>
      <c r="N3" s="335"/>
      <c r="O3" s="335"/>
      <c r="P3" s="338"/>
    </row>
    <row r="4" spans="1:19" x14ac:dyDescent="0.2">
      <c r="B4" s="339"/>
      <c r="C4" s="335"/>
      <c r="D4" s="335"/>
      <c r="E4" s="335"/>
      <c r="F4" s="335"/>
      <c r="G4" s="335"/>
      <c r="H4" s="600"/>
      <c r="I4" s="600"/>
      <c r="J4" s="600"/>
      <c r="K4" s="600"/>
      <c r="L4" s="600"/>
      <c r="M4" s="600"/>
      <c r="N4" s="335"/>
      <c r="O4" s="335"/>
      <c r="P4" s="338"/>
    </row>
    <row r="5" spans="1:19" x14ac:dyDescent="0.2">
      <c r="B5" s="339"/>
      <c r="C5" s="335"/>
      <c r="D5" s="335"/>
      <c r="E5" s="335"/>
      <c r="F5" s="335"/>
      <c r="G5" s="335"/>
      <c r="H5" s="600"/>
      <c r="I5" s="600"/>
      <c r="J5" s="600"/>
      <c r="K5" s="600"/>
      <c r="L5" s="600"/>
      <c r="M5" s="600"/>
      <c r="N5" s="335"/>
      <c r="O5" s="335"/>
      <c r="P5" s="338"/>
    </row>
    <row r="6" spans="1:19" ht="57" customHeight="1" x14ac:dyDescent="0.2">
      <c r="B6" s="604" t="s">
        <v>156</v>
      </c>
      <c r="C6" s="605"/>
      <c r="D6" s="605"/>
      <c r="E6" s="605"/>
      <c r="F6" s="605"/>
      <c r="G6" s="605"/>
      <c r="H6" s="605"/>
      <c r="I6" s="605"/>
      <c r="J6" s="605"/>
      <c r="K6" s="605"/>
      <c r="L6" s="605"/>
      <c r="M6" s="605"/>
      <c r="N6" s="605"/>
      <c r="O6" s="605"/>
      <c r="P6" s="606"/>
    </row>
    <row r="7" spans="1:19" x14ac:dyDescent="0.2">
      <c r="B7" s="340"/>
      <c r="C7" s="341"/>
      <c r="D7" s="341"/>
      <c r="E7" s="341"/>
      <c r="F7" s="341"/>
      <c r="G7" s="341"/>
      <c r="H7" s="183"/>
      <c r="I7" s="183"/>
      <c r="J7" s="183"/>
      <c r="K7" s="183"/>
      <c r="L7" s="183"/>
      <c r="M7" s="183"/>
      <c r="N7" s="341"/>
      <c r="O7" s="341"/>
      <c r="P7" s="342"/>
    </row>
    <row r="8" spans="1:19" ht="12" thickBot="1" x14ac:dyDescent="0.25">
      <c r="A8" s="62"/>
      <c r="B8" s="343"/>
      <c r="C8" s="344"/>
      <c r="D8" s="344"/>
      <c r="E8" s="344"/>
      <c r="F8" s="344"/>
      <c r="G8" s="344"/>
      <c r="H8" s="344"/>
      <c r="I8" s="344"/>
      <c r="J8" s="344"/>
      <c r="K8" s="344"/>
      <c r="L8" s="344"/>
      <c r="M8" s="344"/>
      <c r="N8" s="344"/>
      <c r="O8" s="344"/>
      <c r="P8" s="342"/>
    </row>
    <row r="9" spans="1:19" ht="12" thickBot="1" x14ac:dyDescent="0.25">
      <c r="B9" s="345" t="str">
        <f>'1'!B6</f>
        <v>Voci di spesa</v>
      </c>
      <c r="C9" s="61" t="s">
        <v>157</v>
      </c>
      <c r="D9" s="61" t="s">
        <v>158</v>
      </c>
      <c r="E9" s="61" t="s">
        <v>159</v>
      </c>
      <c r="F9" s="61" t="s">
        <v>160</v>
      </c>
      <c r="G9" s="61" t="s">
        <v>161</v>
      </c>
      <c r="H9" s="61" t="s">
        <v>162</v>
      </c>
      <c r="I9" s="61" t="s">
        <v>163</v>
      </c>
      <c r="J9" s="61" t="s">
        <v>164</v>
      </c>
      <c r="K9" s="61" t="s">
        <v>165</v>
      </c>
      <c r="L9" s="61" t="s">
        <v>166</v>
      </c>
      <c r="M9" s="61" t="s">
        <v>167</v>
      </c>
      <c r="N9" s="61" t="s">
        <v>168</v>
      </c>
      <c r="O9" s="20" t="s">
        <v>106</v>
      </c>
      <c r="P9" s="338"/>
    </row>
    <row r="10" spans="1:19" ht="21.75" customHeight="1" thickBot="1" x14ac:dyDescent="0.25">
      <c r="B10" s="346" t="s">
        <v>169</v>
      </c>
      <c r="C10" s="336" t="str">
        <f>IF(OR(DB!$D$21&lt;&gt;"OK",'1'!$H$160&lt;&gt;"OK"),"",IF(DB!$D$14=1,(C11+C153),IF(DB!$D$14=2,(C11+C117+C130+C140+C150))))</f>
        <v/>
      </c>
      <c r="D10" s="336" t="str">
        <f>IF(OR(DB!$D$21&lt;&gt;"OK",'1'!$H$160&lt;&gt;"OK"),"",IF(DB!$D$14=1,(D11+D153),IF(DB!$D$14=2,(D11+D117+D130+D140+D150))))</f>
        <v/>
      </c>
      <c r="E10" s="336" t="str">
        <f>IF(OR(DB!$D$21&lt;&gt;"OK",'1'!$H$160&lt;&gt;"OK"),"",IF(DB!$D$14=1,(E11+E153),IF(DB!$D$14=2,(E11+E117+E130+E140+E150))))</f>
        <v/>
      </c>
      <c r="F10" s="336" t="str">
        <f>IF(OR(DB!$D$21&lt;&gt;"OK",'1'!$H$160&lt;&gt;"OK"),"",IF(DB!$D$14=1,(F11+F153),IF(DB!$D$14=2,(F11+F117+F130+F140+F150))))</f>
        <v/>
      </c>
      <c r="G10" s="336" t="str">
        <f>IF(OR(DB!$D$21&lt;&gt;"OK",'1'!$H$160&lt;&gt;"OK"),"",IF(DB!$D$14=1,(G11+G153),IF(DB!$D$14=2,(G11+G117+G130+G140+G150))))</f>
        <v/>
      </c>
      <c r="H10" s="336" t="str">
        <f>IF(OR(DB!$D$21&lt;&gt;"OK",'1'!$H$160&lt;&gt;"OK"),"",IF(DB!$D$14=1,(H11+H153),IF(DB!$D$14=2,(H11+H117+H130+H140+H150))))</f>
        <v/>
      </c>
      <c r="I10" s="336" t="str">
        <f>IF(OR(DB!$D$21&lt;&gt;"OK",'1'!$H$160&lt;&gt;"OK"),"",IF(DB!$D$14=1,(I11+I153),IF(DB!$D$14=2,(I11+I117+I130+I140+I150))))</f>
        <v/>
      </c>
      <c r="J10" s="336" t="str">
        <f>IF(OR(DB!$D$21&lt;&gt;"OK",'1'!$H$160&lt;&gt;"OK"),"",IF(DB!$D$14=1,(J11+J153),IF(DB!$D$14=2,(J11+J117+J130+J140+J150))))</f>
        <v/>
      </c>
      <c r="K10" s="336" t="str">
        <f>IF(OR(DB!$D$21&lt;&gt;"OK",'1'!$H$160&lt;&gt;"OK"),"",IF(DB!$D$14=1,(K11+K153),IF(DB!$D$14=2,(K11+K117+K130+K140+K150))))</f>
        <v/>
      </c>
      <c r="L10" s="336" t="str">
        <f>IF(OR(DB!$D$21&lt;&gt;"OK",'1'!$H$160&lt;&gt;"OK"),"",IF(DB!$D$14=1,(L11+L153),IF(DB!$D$14=2,(L11+L117+L130+L140+L150))))</f>
        <v/>
      </c>
      <c r="M10" s="336" t="str">
        <f>IF(OR(DB!$D$21&lt;&gt;"OK",'1'!$H$160&lt;&gt;"OK"),"",IF(DB!$D$14=1,(M11+M153),IF(DB!$D$14=2,(M11+M117+M130+M140+M150))))</f>
        <v/>
      </c>
      <c r="N10" s="336" t="str">
        <f>IF(OR(DB!$D$21&lt;&gt;"OK",'1'!$H$160&lt;&gt;"OK"),"",IF(DB!$D$14=1,(N11+N153),IF(DB!$D$14=2,(N11+N117+N130+N140+N150))))</f>
        <v/>
      </c>
      <c r="O10" s="336">
        <f>SUM(C10:N10)</f>
        <v>0</v>
      </c>
      <c r="P10" s="348" t="str">
        <f>IF(AND(DB!$D$14=1,O10='1'!Q10),"OK",IF(AND(DB!$D$14=2,O10='1'!Q10),"OK","CHECK"))</f>
        <v>CHECK</v>
      </c>
      <c r="S10" s="360"/>
    </row>
    <row r="11" spans="1:19" ht="36.75" customHeight="1" thickBot="1" x14ac:dyDescent="0.25">
      <c r="B11" s="364" t="str">
        <f>IF('1'!B11="","",'1'!B11)</f>
        <v>A) Spese per il personale</v>
      </c>
      <c r="C11" s="337">
        <f t="shared" ref="C11:N11" si="0">SUM(C12:C116)</f>
        <v>0</v>
      </c>
      <c r="D11" s="337">
        <f t="shared" si="0"/>
        <v>0</v>
      </c>
      <c r="E11" s="337">
        <f t="shared" si="0"/>
        <v>0</v>
      </c>
      <c r="F11" s="337">
        <f t="shared" si="0"/>
        <v>0</v>
      </c>
      <c r="G11" s="337">
        <f t="shared" si="0"/>
        <v>0</v>
      </c>
      <c r="H11" s="337">
        <f t="shared" si="0"/>
        <v>0</v>
      </c>
      <c r="I11" s="337">
        <f t="shared" si="0"/>
        <v>0</v>
      </c>
      <c r="J11" s="337">
        <f t="shared" si="0"/>
        <v>0</v>
      </c>
      <c r="K11" s="337">
        <f t="shared" si="0"/>
        <v>0</v>
      </c>
      <c r="L11" s="337">
        <f t="shared" si="0"/>
        <v>0</v>
      </c>
      <c r="M11" s="337">
        <f t="shared" si="0"/>
        <v>0</v>
      </c>
      <c r="N11" s="337">
        <f t="shared" si="0"/>
        <v>0</v>
      </c>
      <c r="O11" s="337">
        <f>SUM(C11:N11)</f>
        <v>0</v>
      </c>
      <c r="P11" s="348" t="str">
        <f>IF(O11='1'!Q11,"OK","CHECK")</f>
        <v>OK</v>
      </c>
    </row>
    <row r="12" spans="1:19" ht="11.25" customHeight="1" thickBot="1" x14ac:dyDescent="0.25">
      <c r="B12" s="347" t="str">
        <f>IF('1'!B12="","",'1'!B12)</f>
        <v>Impresa 1</v>
      </c>
      <c r="C12" s="73"/>
      <c r="D12" s="73"/>
      <c r="E12" s="73"/>
      <c r="F12" s="73"/>
      <c r="G12" s="73"/>
      <c r="H12" s="73"/>
      <c r="I12" s="73"/>
      <c r="J12" s="73"/>
      <c r="K12" s="73"/>
      <c r="L12" s="73"/>
      <c r="M12" s="73"/>
      <c r="N12" s="73"/>
      <c r="O12" s="73"/>
      <c r="P12" s="348"/>
      <c r="Q12" s="21"/>
    </row>
    <row r="13" spans="1:19" ht="11.25" customHeight="1" x14ac:dyDescent="0.2">
      <c r="B13" s="349" t="str">
        <f>IF('1'!B13="","",'1'!B13)</f>
        <v/>
      </c>
      <c r="C13" s="4"/>
      <c r="D13" s="4"/>
      <c r="E13" s="4"/>
      <c r="F13" s="4"/>
      <c r="G13" s="4"/>
      <c r="H13" s="4"/>
      <c r="I13" s="4"/>
      <c r="J13" s="4"/>
      <c r="K13" s="4"/>
      <c r="L13" s="4"/>
      <c r="M13" s="4"/>
      <c r="N13" s="4"/>
      <c r="O13" s="6">
        <f t="shared" ref="O13:O26" si="1">SUM(C13:N13)</f>
        <v>0</v>
      </c>
      <c r="P13" s="348" t="str">
        <f>IF(O13='1'!O13,"OK","CHECK")</f>
        <v>OK</v>
      </c>
      <c r="Q13" s="137">
        <f>+'1'!Q13-'2'!O13</f>
        <v>0</v>
      </c>
    </row>
    <row r="14" spans="1:19" ht="11.25" customHeight="1" x14ac:dyDescent="0.2">
      <c r="B14" s="350" t="str">
        <f>IF('1'!B14="","",'1'!B14)</f>
        <v/>
      </c>
      <c r="C14" s="4"/>
      <c r="D14" s="4"/>
      <c r="E14" s="4"/>
      <c r="F14" s="4"/>
      <c r="G14" s="4"/>
      <c r="H14" s="4"/>
      <c r="I14" s="4"/>
      <c r="J14" s="4"/>
      <c r="K14" s="4"/>
      <c r="L14" s="4"/>
      <c r="M14" s="4"/>
      <c r="N14" s="4"/>
      <c r="O14" s="6">
        <f t="shared" si="1"/>
        <v>0</v>
      </c>
      <c r="P14" s="348" t="str">
        <f>IF(O14='1'!O14,"OK","CHECK")</f>
        <v>OK</v>
      </c>
      <c r="Q14" s="137">
        <f>+'1'!Q14-'2'!O14</f>
        <v>0</v>
      </c>
    </row>
    <row r="15" spans="1:19" ht="11.25" customHeight="1" x14ac:dyDescent="0.2">
      <c r="B15" s="350" t="str">
        <f>IF('1'!B15="","",'1'!B15)</f>
        <v/>
      </c>
      <c r="C15" s="4"/>
      <c r="D15" s="4"/>
      <c r="E15" s="4"/>
      <c r="F15" s="4"/>
      <c r="G15" s="4"/>
      <c r="H15" s="4"/>
      <c r="I15" s="4"/>
      <c r="J15" s="4"/>
      <c r="K15" s="4"/>
      <c r="L15" s="4"/>
      <c r="M15" s="4"/>
      <c r="N15" s="4"/>
      <c r="O15" s="6">
        <f t="shared" si="1"/>
        <v>0</v>
      </c>
      <c r="P15" s="348" t="str">
        <f>IF(O15='1'!O15,"OK","CHECK")</f>
        <v>OK</v>
      </c>
      <c r="Q15" s="137">
        <f>+'1'!Q15-'2'!O15</f>
        <v>0</v>
      </c>
    </row>
    <row r="16" spans="1:19" ht="11.25" customHeight="1" x14ac:dyDescent="0.2">
      <c r="B16" s="350" t="str">
        <f>IF('1'!B16="","",'1'!B16)</f>
        <v/>
      </c>
      <c r="C16" s="4"/>
      <c r="D16" s="4"/>
      <c r="E16" s="4"/>
      <c r="F16" s="4"/>
      <c r="G16" s="4"/>
      <c r="H16" s="4"/>
      <c r="I16" s="4"/>
      <c r="J16" s="4"/>
      <c r="K16" s="4"/>
      <c r="L16" s="4"/>
      <c r="M16" s="4"/>
      <c r="N16" s="4"/>
      <c r="O16" s="6">
        <f t="shared" si="1"/>
        <v>0</v>
      </c>
      <c r="P16" s="348" t="str">
        <f>IF(O16='1'!O16,"OK","CHECK")</f>
        <v>OK</v>
      </c>
      <c r="Q16" s="137">
        <f>+'1'!Q16-'2'!O16</f>
        <v>0</v>
      </c>
    </row>
    <row r="17" spans="2:17" ht="11.25" customHeight="1" x14ac:dyDescent="0.2">
      <c r="B17" s="350" t="str">
        <f>IF('1'!B17="","",'1'!B17)</f>
        <v/>
      </c>
      <c r="C17" s="4"/>
      <c r="D17" s="4"/>
      <c r="E17" s="4"/>
      <c r="F17" s="4"/>
      <c r="G17" s="4"/>
      <c r="H17" s="4"/>
      <c r="I17" s="4"/>
      <c r="J17" s="4"/>
      <c r="K17" s="4"/>
      <c r="L17" s="4"/>
      <c r="M17" s="4"/>
      <c r="N17" s="4"/>
      <c r="O17" s="6">
        <f t="shared" si="1"/>
        <v>0</v>
      </c>
      <c r="P17" s="348" t="str">
        <f>IF(O17='1'!O17,"OK","CHECK")</f>
        <v>OK</v>
      </c>
      <c r="Q17" s="137">
        <f>+'1'!Q17-'2'!O17</f>
        <v>0</v>
      </c>
    </row>
    <row r="18" spans="2:17" ht="11.25" customHeight="1" x14ac:dyDescent="0.2">
      <c r="B18" s="350" t="str">
        <f>IF('1'!B18="","",'1'!B18)</f>
        <v/>
      </c>
      <c r="C18" s="4"/>
      <c r="D18" s="4"/>
      <c r="E18" s="4"/>
      <c r="F18" s="4"/>
      <c r="G18" s="4"/>
      <c r="H18" s="4"/>
      <c r="I18" s="4"/>
      <c r="J18" s="4"/>
      <c r="K18" s="4"/>
      <c r="L18" s="4"/>
      <c r="M18" s="4"/>
      <c r="N18" s="4"/>
      <c r="O18" s="6">
        <f t="shared" si="1"/>
        <v>0</v>
      </c>
      <c r="P18" s="348" t="str">
        <f>IF(O18='1'!O18,"OK","CHECK")</f>
        <v>OK</v>
      </c>
      <c r="Q18" s="137">
        <f>+'1'!Q18-'2'!O18</f>
        <v>0</v>
      </c>
    </row>
    <row r="19" spans="2:17" ht="11.25" customHeight="1" x14ac:dyDescent="0.2">
      <c r="B19" s="350" t="str">
        <f>IF('1'!B19="","",'1'!B19)</f>
        <v/>
      </c>
      <c r="C19" s="4"/>
      <c r="D19" s="4"/>
      <c r="E19" s="4"/>
      <c r="F19" s="4"/>
      <c r="G19" s="4"/>
      <c r="H19" s="4"/>
      <c r="I19" s="4"/>
      <c r="J19" s="4"/>
      <c r="K19" s="4"/>
      <c r="L19" s="4"/>
      <c r="M19" s="4"/>
      <c r="N19" s="4"/>
      <c r="O19" s="6">
        <f t="shared" si="1"/>
        <v>0</v>
      </c>
      <c r="P19" s="348" t="str">
        <f>IF(O19='1'!O19,"OK","CHECK")</f>
        <v>OK</v>
      </c>
      <c r="Q19" s="137">
        <f>+'1'!Q19-'2'!O19</f>
        <v>0</v>
      </c>
    </row>
    <row r="20" spans="2:17" ht="11.25" customHeight="1" x14ac:dyDescent="0.2">
      <c r="B20" s="350" t="str">
        <f>IF('1'!B20="","",'1'!B20)</f>
        <v/>
      </c>
      <c r="C20" s="4"/>
      <c r="D20" s="4"/>
      <c r="E20" s="4"/>
      <c r="F20" s="4"/>
      <c r="G20" s="4"/>
      <c r="H20" s="4"/>
      <c r="I20" s="4"/>
      <c r="J20" s="4"/>
      <c r="K20" s="4"/>
      <c r="L20" s="4"/>
      <c r="M20" s="4"/>
      <c r="N20" s="4"/>
      <c r="O20" s="6">
        <f t="shared" si="1"/>
        <v>0</v>
      </c>
      <c r="P20" s="348" t="str">
        <f>IF(O20='1'!O20,"OK","CHECK")</f>
        <v>OK</v>
      </c>
      <c r="Q20" s="137">
        <f>+'1'!Q20-'2'!O20</f>
        <v>0</v>
      </c>
    </row>
    <row r="21" spans="2:17" ht="11.25" customHeight="1" x14ac:dyDescent="0.2">
      <c r="B21" s="350" t="str">
        <f>IF('1'!B21="","",'1'!B21)</f>
        <v/>
      </c>
      <c r="C21" s="4"/>
      <c r="D21" s="4"/>
      <c r="E21" s="4"/>
      <c r="F21" s="4"/>
      <c r="G21" s="4"/>
      <c r="H21" s="4"/>
      <c r="I21" s="4"/>
      <c r="J21" s="4"/>
      <c r="K21" s="4"/>
      <c r="L21" s="4"/>
      <c r="M21" s="4"/>
      <c r="N21" s="4"/>
      <c r="O21" s="6">
        <f t="shared" si="1"/>
        <v>0</v>
      </c>
      <c r="P21" s="348" t="str">
        <f>IF(O21='1'!O21,"OK","CHECK")</f>
        <v>OK</v>
      </c>
      <c r="Q21" s="137">
        <f>+'1'!Q21-'2'!O21</f>
        <v>0</v>
      </c>
    </row>
    <row r="22" spans="2:17" ht="11.25" customHeight="1" x14ac:dyDescent="0.2">
      <c r="B22" s="350" t="str">
        <f>IF('1'!B22="","",'1'!B22)</f>
        <v/>
      </c>
      <c r="C22" s="4"/>
      <c r="D22" s="4"/>
      <c r="E22" s="4"/>
      <c r="F22" s="4"/>
      <c r="G22" s="4"/>
      <c r="H22" s="4"/>
      <c r="I22" s="4"/>
      <c r="J22" s="4"/>
      <c r="K22" s="4"/>
      <c r="L22" s="4"/>
      <c r="M22" s="4"/>
      <c r="N22" s="4"/>
      <c r="O22" s="6">
        <f t="shared" si="1"/>
        <v>0</v>
      </c>
      <c r="P22" s="348" t="str">
        <f>IF(O22='1'!O22,"OK","CHECK")</f>
        <v>OK</v>
      </c>
      <c r="Q22" s="137">
        <f>+'1'!Q22-'2'!O22</f>
        <v>0</v>
      </c>
    </row>
    <row r="23" spans="2:17" ht="11.25" customHeight="1" x14ac:dyDescent="0.2">
      <c r="B23" s="350" t="str">
        <f>IF('1'!B23="","",'1'!B23)</f>
        <v/>
      </c>
      <c r="C23" s="4"/>
      <c r="D23" s="4"/>
      <c r="E23" s="4"/>
      <c r="F23" s="4"/>
      <c r="G23" s="4"/>
      <c r="H23" s="4"/>
      <c r="I23" s="4"/>
      <c r="J23" s="4"/>
      <c r="K23" s="4"/>
      <c r="L23" s="4"/>
      <c r="M23" s="4"/>
      <c r="N23" s="4"/>
      <c r="O23" s="6">
        <f t="shared" si="1"/>
        <v>0</v>
      </c>
      <c r="P23" s="348" t="str">
        <f>IF(O23='1'!O23,"OK","CHECK")</f>
        <v>OK</v>
      </c>
      <c r="Q23" s="137">
        <f>+'1'!Q23-'2'!O23</f>
        <v>0</v>
      </c>
    </row>
    <row r="24" spans="2:17" ht="11.25" customHeight="1" x14ac:dyDescent="0.2">
      <c r="B24" s="350" t="str">
        <f>IF('1'!B24="","",'1'!B24)</f>
        <v/>
      </c>
      <c r="C24" s="4"/>
      <c r="D24" s="4"/>
      <c r="E24" s="4"/>
      <c r="F24" s="4"/>
      <c r="G24" s="4"/>
      <c r="H24" s="4"/>
      <c r="I24" s="4"/>
      <c r="J24" s="4"/>
      <c r="K24" s="4"/>
      <c r="L24" s="4"/>
      <c r="M24" s="4"/>
      <c r="N24" s="4"/>
      <c r="O24" s="6">
        <f t="shared" si="1"/>
        <v>0</v>
      </c>
      <c r="P24" s="348" t="str">
        <f>IF(O24='1'!O24,"OK","CHECK")</f>
        <v>OK</v>
      </c>
      <c r="Q24" s="137">
        <f>+'1'!Q24-'2'!O24</f>
        <v>0</v>
      </c>
    </row>
    <row r="25" spans="2:17" ht="11.25" customHeight="1" x14ac:dyDescent="0.2">
      <c r="B25" s="350" t="str">
        <f>IF('1'!B25="","",'1'!B25)</f>
        <v/>
      </c>
      <c r="C25" s="4"/>
      <c r="D25" s="4"/>
      <c r="E25" s="4"/>
      <c r="F25" s="4"/>
      <c r="G25" s="4"/>
      <c r="H25" s="4"/>
      <c r="I25" s="4"/>
      <c r="J25" s="4"/>
      <c r="K25" s="4"/>
      <c r="L25" s="4"/>
      <c r="M25" s="4"/>
      <c r="N25" s="4"/>
      <c r="O25" s="6">
        <f t="shared" si="1"/>
        <v>0</v>
      </c>
      <c r="P25" s="348" t="str">
        <f>IF(O25='1'!O25,"OK","CHECK")</f>
        <v>OK</v>
      </c>
      <c r="Q25" s="137">
        <f>+'1'!Q25-'2'!O25</f>
        <v>0</v>
      </c>
    </row>
    <row r="26" spans="2:17" ht="11.25" customHeight="1" thickBot="1" x14ac:dyDescent="0.25">
      <c r="B26" s="351" t="str">
        <f>IF('1'!B26="","",'1'!B26)</f>
        <v/>
      </c>
      <c r="C26" s="4"/>
      <c r="D26" s="4"/>
      <c r="E26" s="4"/>
      <c r="F26" s="4"/>
      <c r="G26" s="4"/>
      <c r="H26" s="4"/>
      <c r="I26" s="4"/>
      <c r="J26" s="4"/>
      <c r="K26" s="4"/>
      <c r="L26" s="4"/>
      <c r="M26" s="4"/>
      <c r="N26" s="4"/>
      <c r="O26" s="6">
        <f t="shared" si="1"/>
        <v>0</v>
      </c>
      <c r="P26" s="348" t="str">
        <f>IF(O26='1'!O26,"OK","CHECK")</f>
        <v>OK</v>
      </c>
      <c r="Q26" s="137">
        <f>+'1'!Q26-'2'!O26</f>
        <v>0</v>
      </c>
    </row>
    <row r="27" spans="2:17" ht="11.25" customHeight="1" thickBot="1" x14ac:dyDescent="0.25">
      <c r="B27" s="347" t="str">
        <f>IF('1'!B27="","",'1'!B27)</f>
        <v>Impresa 2</v>
      </c>
      <c r="C27" s="73"/>
      <c r="D27" s="73"/>
      <c r="E27" s="73"/>
      <c r="F27" s="73"/>
      <c r="G27" s="73"/>
      <c r="H27" s="73"/>
      <c r="I27" s="73"/>
      <c r="J27" s="73"/>
      <c r="K27" s="73"/>
      <c r="L27" s="73"/>
      <c r="M27" s="73"/>
      <c r="N27" s="73"/>
      <c r="O27" s="73"/>
      <c r="P27" s="348"/>
      <c r="Q27" s="137">
        <f>+'1'!Q27-'2'!O27</f>
        <v>0</v>
      </c>
    </row>
    <row r="28" spans="2:17" ht="11.25" customHeight="1" x14ac:dyDescent="0.2">
      <c r="B28" s="349" t="str">
        <f>IF('1'!B28="","",'1'!B28)</f>
        <v/>
      </c>
      <c r="C28" s="4"/>
      <c r="D28" s="4"/>
      <c r="E28" s="4"/>
      <c r="F28" s="4"/>
      <c r="G28" s="4"/>
      <c r="H28" s="4"/>
      <c r="I28" s="4"/>
      <c r="J28" s="4"/>
      <c r="K28" s="4"/>
      <c r="L28" s="4"/>
      <c r="M28" s="4"/>
      <c r="N28" s="4"/>
      <c r="O28" s="6">
        <f t="shared" ref="O28:O41" si="2">SUM(C28:N28)</f>
        <v>0</v>
      </c>
      <c r="P28" s="348" t="str">
        <f>IF(O28='1'!O28,"OK","CHECK")</f>
        <v>OK</v>
      </c>
      <c r="Q28" s="137">
        <f>+'1'!Q28-'2'!O28</f>
        <v>0</v>
      </c>
    </row>
    <row r="29" spans="2:17" ht="11.25" customHeight="1" x14ac:dyDescent="0.2">
      <c r="B29" s="350" t="str">
        <f>IF('1'!B29="","",'1'!B29)</f>
        <v/>
      </c>
      <c r="C29" s="4"/>
      <c r="D29" s="4"/>
      <c r="E29" s="4"/>
      <c r="F29" s="4"/>
      <c r="G29" s="4"/>
      <c r="H29" s="4"/>
      <c r="I29" s="4"/>
      <c r="J29" s="4"/>
      <c r="K29" s="4"/>
      <c r="L29" s="4"/>
      <c r="M29" s="4"/>
      <c r="N29" s="4"/>
      <c r="O29" s="6">
        <f t="shared" si="2"/>
        <v>0</v>
      </c>
      <c r="P29" s="348" t="str">
        <f>IF(O29='1'!O29,"OK","CHECK")</f>
        <v>OK</v>
      </c>
      <c r="Q29" s="137">
        <f>+'1'!Q29-'2'!O29</f>
        <v>0</v>
      </c>
    </row>
    <row r="30" spans="2:17" ht="11.25" customHeight="1" x14ac:dyDescent="0.2">
      <c r="B30" s="350" t="str">
        <f>IF('1'!B30="","",'1'!B30)</f>
        <v/>
      </c>
      <c r="C30" s="4"/>
      <c r="D30" s="4"/>
      <c r="E30" s="4"/>
      <c r="F30" s="4"/>
      <c r="G30" s="4"/>
      <c r="H30" s="4"/>
      <c r="I30" s="4"/>
      <c r="J30" s="4"/>
      <c r="K30" s="4"/>
      <c r="L30" s="4"/>
      <c r="M30" s="4"/>
      <c r="N30" s="4"/>
      <c r="O30" s="6">
        <f t="shared" si="2"/>
        <v>0</v>
      </c>
      <c r="P30" s="348" t="str">
        <f>IF(O30='1'!O30,"OK","CHECK")</f>
        <v>OK</v>
      </c>
      <c r="Q30" s="137">
        <f>+'1'!Q30-'2'!O30</f>
        <v>0</v>
      </c>
    </row>
    <row r="31" spans="2:17" ht="11.25" customHeight="1" x14ac:dyDescent="0.2">
      <c r="B31" s="350" t="str">
        <f>IF('1'!B31="","",'1'!B31)</f>
        <v/>
      </c>
      <c r="C31" s="4"/>
      <c r="D31" s="4"/>
      <c r="E31" s="4"/>
      <c r="F31" s="4"/>
      <c r="G31" s="4"/>
      <c r="H31" s="4"/>
      <c r="I31" s="4"/>
      <c r="J31" s="4"/>
      <c r="K31" s="4"/>
      <c r="L31" s="4"/>
      <c r="M31" s="4"/>
      <c r="N31" s="4"/>
      <c r="O31" s="6">
        <f t="shared" si="2"/>
        <v>0</v>
      </c>
      <c r="P31" s="348" t="str">
        <f>IF(O31='1'!O31,"OK","CHECK")</f>
        <v>OK</v>
      </c>
      <c r="Q31" s="137">
        <f>+'1'!Q31-'2'!O31</f>
        <v>0</v>
      </c>
    </row>
    <row r="32" spans="2:17" ht="11.25" customHeight="1" x14ac:dyDescent="0.2">
      <c r="B32" s="350" t="str">
        <f>IF('1'!B32="","",'1'!B32)</f>
        <v/>
      </c>
      <c r="C32" s="4"/>
      <c r="D32" s="4"/>
      <c r="E32" s="4"/>
      <c r="F32" s="4"/>
      <c r="G32" s="4"/>
      <c r="H32" s="4"/>
      <c r="I32" s="4"/>
      <c r="J32" s="4"/>
      <c r="K32" s="4"/>
      <c r="L32" s="4"/>
      <c r="M32" s="4"/>
      <c r="N32" s="4"/>
      <c r="O32" s="6">
        <f t="shared" si="2"/>
        <v>0</v>
      </c>
      <c r="P32" s="348" t="str">
        <f>IF(O32='1'!O32,"OK","CHECK")</f>
        <v>OK</v>
      </c>
      <c r="Q32" s="137">
        <f>+'1'!Q32-'2'!O32</f>
        <v>0</v>
      </c>
    </row>
    <row r="33" spans="2:17" ht="11.25" customHeight="1" x14ac:dyDescent="0.2">
      <c r="B33" s="350" t="str">
        <f>IF('1'!B33="","",'1'!B33)</f>
        <v/>
      </c>
      <c r="C33" s="4"/>
      <c r="D33" s="4"/>
      <c r="E33" s="4"/>
      <c r="F33" s="4"/>
      <c r="G33" s="4"/>
      <c r="H33" s="4"/>
      <c r="I33" s="4"/>
      <c r="J33" s="4"/>
      <c r="K33" s="4"/>
      <c r="L33" s="4"/>
      <c r="M33" s="4"/>
      <c r="N33" s="4"/>
      <c r="O33" s="6">
        <f t="shared" si="2"/>
        <v>0</v>
      </c>
      <c r="P33" s="348" t="str">
        <f>IF(O33='1'!O33,"OK","CHECK")</f>
        <v>OK</v>
      </c>
      <c r="Q33" s="137">
        <f>+'1'!Q33-'2'!O33</f>
        <v>0</v>
      </c>
    </row>
    <row r="34" spans="2:17" ht="11.25" customHeight="1" x14ac:dyDescent="0.2">
      <c r="B34" s="350" t="str">
        <f>IF('1'!B34="","",'1'!B34)</f>
        <v/>
      </c>
      <c r="C34" s="4"/>
      <c r="D34" s="4"/>
      <c r="E34" s="4"/>
      <c r="F34" s="4"/>
      <c r="G34" s="4"/>
      <c r="H34" s="4"/>
      <c r="I34" s="4"/>
      <c r="J34" s="4"/>
      <c r="K34" s="4"/>
      <c r="L34" s="4"/>
      <c r="M34" s="4"/>
      <c r="N34" s="4"/>
      <c r="O34" s="6">
        <f t="shared" si="2"/>
        <v>0</v>
      </c>
      <c r="P34" s="348" t="str">
        <f>IF(O34='1'!O34,"OK","CHECK")</f>
        <v>OK</v>
      </c>
      <c r="Q34" s="137">
        <f>+'1'!Q34-'2'!O34</f>
        <v>0</v>
      </c>
    </row>
    <row r="35" spans="2:17" ht="11.25" customHeight="1" x14ac:dyDescent="0.2">
      <c r="B35" s="350" t="str">
        <f>IF('1'!B35="","",'1'!B35)</f>
        <v/>
      </c>
      <c r="C35" s="4"/>
      <c r="D35" s="4"/>
      <c r="E35" s="4"/>
      <c r="F35" s="4"/>
      <c r="G35" s="4"/>
      <c r="H35" s="4"/>
      <c r="I35" s="4"/>
      <c r="J35" s="4"/>
      <c r="K35" s="4"/>
      <c r="L35" s="4"/>
      <c r="M35" s="4"/>
      <c r="N35" s="4"/>
      <c r="O35" s="6">
        <f t="shared" si="2"/>
        <v>0</v>
      </c>
      <c r="P35" s="348" t="str">
        <f>IF(O35='1'!O35,"OK","CHECK")</f>
        <v>OK</v>
      </c>
      <c r="Q35" s="137">
        <f>+'1'!Q35-'2'!O35</f>
        <v>0</v>
      </c>
    </row>
    <row r="36" spans="2:17" ht="11.25" customHeight="1" x14ac:dyDescent="0.2">
      <c r="B36" s="350" t="str">
        <f>IF('1'!B36="","",'1'!B36)</f>
        <v/>
      </c>
      <c r="C36" s="4"/>
      <c r="D36" s="4"/>
      <c r="E36" s="4"/>
      <c r="F36" s="4"/>
      <c r="G36" s="4"/>
      <c r="H36" s="4"/>
      <c r="I36" s="4"/>
      <c r="J36" s="4"/>
      <c r="K36" s="4"/>
      <c r="L36" s="4"/>
      <c r="M36" s="4"/>
      <c r="N36" s="4"/>
      <c r="O36" s="6">
        <f t="shared" si="2"/>
        <v>0</v>
      </c>
      <c r="P36" s="348" t="str">
        <f>IF(O36='1'!O36,"OK","CHECK")</f>
        <v>OK</v>
      </c>
      <c r="Q36" s="137">
        <f>+'1'!Q36-'2'!O36</f>
        <v>0</v>
      </c>
    </row>
    <row r="37" spans="2:17" ht="11.25" customHeight="1" x14ac:dyDescent="0.2">
      <c r="B37" s="350" t="str">
        <f>IF('1'!B37="","",'1'!B37)</f>
        <v/>
      </c>
      <c r="C37" s="4"/>
      <c r="D37" s="4"/>
      <c r="E37" s="4"/>
      <c r="F37" s="4"/>
      <c r="G37" s="4"/>
      <c r="H37" s="4"/>
      <c r="I37" s="4"/>
      <c r="J37" s="4"/>
      <c r="K37" s="4"/>
      <c r="L37" s="4"/>
      <c r="M37" s="4"/>
      <c r="N37" s="4"/>
      <c r="O37" s="6">
        <f t="shared" si="2"/>
        <v>0</v>
      </c>
      <c r="P37" s="348" t="str">
        <f>IF(O37='1'!O37,"OK","CHECK")</f>
        <v>OK</v>
      </c>
      <c r="Q37" s="137">
        <f>+'1'!Q37-'2'!O37</f>
        <v>0</v>
      </c>
    </row>
    <row r="38" spans="2:17" ht="11.25" customHeight="1" x14ac:dyDescent="0.2">
      <c r="B38" s="350" t="str">
        <f>IF('1'!B38="","",'1'!B38)</f>
        <v/>
      </c>
      <c r="C38" s="4"/>
      <c r="D38" s="4"/>
      <c r="E38" s="4"/>
      <c r="F38" s="4"/>
      <c r="G38" s="4"/>
      <c r="H38" s="4"/>
      <c r="I38" s="4"/>
      <c r="J38" s="4"/>
      <c r="K38" s="4"/>
      <c r="L38" s="4"/>
      <c r="M38" s="4"/>
      <c r="N38" s="4"/>
      <c r="O38" s="6">
        <f t="shared" si="2"/>
        <v>0</v>
      </c>
      <c r="P38" s="348" t="str">
        <f>IF(O38='1'!O38,"OK","CHECK")</f>
        <v>OK</v>
      </c>
      <c r="Q38" s="137">
        <f>+'1'!Q38-'2'!O38</f>
        <v>0</v>
      </c>
    </row>
    <row r="39" spans="2:17" ht="11.25" customHeight="1" x14ac:dyDescent="0.2">
      <c r="B39" s="350" t="str">
        <f>IF('1'!B39="","",'1'!B39)</f>
        <v/>
      </c>
      <c r="C39" s="4"/>
      <c r="D39" s="4"/>
      <c r="E39" s="4"/>
      <c r="F39" s="4"/>
      <c r="G39" s="4"/>
      <c r="H39" s="4"/>
      <c r="I39" s="4"/>
      <c r="J39" s="4"/>
      <c r="K39" s="4"/>
      <c r="L39" s="4"/>
      <c r="M39" s="4"/>
      <c r="N39" s="4"/>
      <c r="O39" s="6">
        <f t="shared" si="2"/>
        <v>0</v>
      </c>
      <c r="P39" s="348" t="str">
        <f>IF(O39='1'!O39,"OK","CHECK")</f>
        <v>OK</v>
      </c>
      <c r="Q39" s="137">
        <f>+'1'!Q39-'2'!O39</f>
        <v>0</v>
      </c>
    </row>
    <row r="40" spans="2:17" ht="11.25" customHeight="1" x14ac:dyDescent="0.2">
      <c r="B40" s="350" t="str">
        <f>IF('1'!B40="","",'1'!B40)</f>
        <v/>
      </c>
      <c r="C40" s="4"/>
      <c r="D40" s="4"/>
      <c r="E40" s="4"/>
      <c r="F40" s="4"/>
      <c r="G40" s="4"/>
      <c r="H40" s="4"/>
      <c r="I40" s="4"/>
      <c r="J40" s="4"/>
      <c r="K40" s="4"/>
      <c r="L40" s="4"/>
      <c r="M40" s="4"/>
      <c r="N40" s="4"/>
      <c r="O40" s="6">
        <f t="shared" si="2"/>
        <v>0</v>
      </c>
      <c r="P40" s="348" t="str">
        <f>IF(O40='1'!O40,"OK","CHECK")</f>
        <v>OK</v>
      </c>
      <c r="Q40" s="137">
        <f>+'1'!Q40-'2'!O40</f>
        <v>0</v>
      </c>
    </row>
    <row r="41" spans="2:17" ht="11.25" customHeight="1" thickBot="1" x14ac:dyDescent="0.25">
      <c r="B41" s="351" t="str">
        <f>IF('1'!B41="","",'1'!B41)</f>
        <v/>
      </c>
      <c r="C41" s="4"/>
      <c r="D41" s="4"/>
      <c r="E41" s="4"/>
      <c r="F41" s="4"/>
      <c r="G41" s="4"/>
      <c r="H41" s="4"/>
      <c r="I41" s="4"/>
      <c r="J41" s="4"/>
      <c r="K41" s="4"/>
      <c r="L41" s="4"/>
      <c r="M41" s="4"/>
      <c r="N41" s="4"/>
      <c r="O41" s="6">
        <f t="shared" si="2"/>
        <v>0</v>
      </c>
      <c r="P41" s="348" t="str">
        <f>IF(O41='1'!O41,"OK","CHECK")</f>
        <v>OK</v>
      </c>
      <c r="Q41" s="137">
        <f>+'1'!Q41-'2'!O41</f>
        <v>0</v>
      </c>
    </row>
    <row r="42" spans="2:17" ht="11.25" customHeight="1" thickBot="1" x14ac:dyDescent="0.25">
      <c r="B42" s="347" t="str">
        <f>IF('1'!B42="","",'1'!B42)</f>
        <v>Impresa 3</v>
      </c>
      <c r="C42" s="73"/>
      <c r="D42" s="73"/>
      <c r="E42" s="73"/>
      <c r="F42" s="73"/>
      <c r="G42" s="73"/>
      <c r="H42" s="73"/>
      <c r="I42" s="73"/>
      <c r="J42" s="73"/>
      <c r="K42" s="73"/>
      <c r="L42" s="73"/>
      <c r="M42" s="73"/>
      <c r="N42" s="73"/>
      <c r="O42" s="73"/>
      <c r="P42" s="348"/>
      <c r="Q42" s="137">
        <f>+'1'!Q42-'2'!O42</f>
        <v>0</v>
      </c>
    </row>
    <row r="43" spans="2:17" ht="11.25" customHeight="1" x14ac:dyDescent="0.2">
      <c r="B43" s="349" t="str">
        <f>IF('1'!B43="","",'1'!B43)</f>
        <v/>
      </c>
      <c r="C43" s="4"/>
      <c r="D43" s="4"/>
      <c r="E43" s="4"/>
      <c r="F43" s="4"/>
      <c r="G43" s="4"/>
      <c r="H43" s="4"/>
      <c r="I43" s="430"/>
      <c r="J43" s="4"/>
      <c r="K43" s="4"/>
      <c r="L43" s="4"/>
      <c r="M43" s="4"/>
      <c r="N43" s="4"/>
      <c r="O43" s="6">
        <f t="shared" ref="O43:O56" si="3">SUM(C43:N43)</f>
        <v>0</v>
      </c>
      <c r="P43" s="348" t="str">
        <f>IF(O43='1'!O43,"OK","CHECK")</f>
        <v>OK</v>
      </c>
      <c r="Q43" s="137">
        <f>+'1'!Q43-'2'!O43</f>
        <v>0</v>
      </c>
    </row>
    <row r="44" spans="2:17" ht="11.25" customHeight="1" x14ac:dyDescent="0.2">
      <c r="B44" s="350" t="str">
        <f>IF('1'!B44="","",'1'!B44)</f>
        <v/>
      </c>
      <c r="C44" s="4"/>
      <c r="D44" s="4"/>
      <c r="E44" s="4"/>
      <c r="F44" s="4"/>
      <c r="G44" s="4"/>
      <c r="H44" s="4"/>
      <c r="I44" s="430"/>
      <c r="J44" s="4"/>
      <c r="K44" s="4"/>
      <c r="L44" s="4"/>
      <c r="M44" s="4"/>
      <c r="N44" s="4"/>
      <c r="O44" s="6">
        <f t="shared" si="3"/>
        <v>0</v>
      </c>
      <c r="P44" s="348" t="str">
        <f>IF(O44='1'!O44,"OK","CHECK")</f>
        <v>OK</v>
      </c>
      <c r="Q44" s="137">
        <f>+'1'!Q44-'2'!O44</f>
        <v>0</v>
      </c>
    </row>
    <row r="45" spans="2:17" ht="11.25" customHeight="1" x14ac:dyDescent="0.2">
      <c r="B45" s="350" t="str">
        <f>IF('1'!B45="","",'1'!B45)</f>
        <v/>
      </c>
      <c r="C45" s="4"/>
      <c r="D45" s="4"/>
      <c r="E45" s="4"/>
      <c r="F45" s="4"/>
      <c r="G45" s="4"/>
      <c r="H45" s="4"/>
      <c r="I45" s="4"/>
      <c r="J45" s="4"/>
      <c r="K45" s="4"/>
      <c r="L45" s="4"/>
      <c r="M45" s="4"/>
      <c r="N45" s="4"/>
      <c r="O45" s="6">
        <f t="shared" si="3"/>
        <v>0</v>
      </c>
      <c r="P45" s="348" t="str">
        <f>IF(O45='1'!O45,"OK","CHECK")</f>
        <v>OK</v>
      </c>
      <c r="Q45" s="137">
        <f>+'1'!Q45-'2'!O45</f>
        <v>0</v>
      </c>
    </row>
    <row r="46" spans="2:17" ht="11.25" customHeight="1" x14ac:dyDescent="0.2">
      <c r="B46" s="350" t="str">
        <f>IF('1'!B46="","",'1'!B46)</f>
        <v/>
      </c>
      <c r="C46" s="4"/>
      <c r="D46" s="4"/>
      <c r="E46" s="4"/>
      <c r="F46" s="4"/>
      <c r="G46" s="4"/>
      <c r="H46" s="4"/>
      <c r="I46" s="4"/>
      <c r="J46" s="4"/>
      <c r="K46" s="4"/>
      <c r="L46" s="4"/>
      <c r="M46" s="4"/>
      <c r="N46" s="4"/>
      <c r="O46" s="6">
        <f t="shared" si="3"/>
        <v>0</v>
      </c>
      <c r="P46" s="348" t="str">
        <f>IF(O46='1'!O46,"OK","CHECK")</f>
        <v>OK</v>
      </c>
      <c r="Q46" s="137">
        <f>+'1'!Q46-'2'!O46</f>
        <v>0</v>
      </c>
    </row>
    <row r="47" spans="2:17" ht="11.25" customHeight="1" x14ac:dyDescent="0.2">
      <c r="B47" s="350" t="str">
        <f>IF('1'!B47="","",'1'!B47)</f>
        <v/>
      </c>
      <c r="C47" s="4"/>
      <c r="D47" s="4"/>
      <c r="E47" s="4"/>
      <c r="F47" s="4"/>
      <c r="G47" s="4"/>
      <c r="H47" s="4"/>
      <c r="I47" s="4"/>
      <c r="J47" s="4"/>
      <c r="K47" s="4"/>
      <c r="L47" s="4"/>
      <c r="M47" s="4"/>
      <c r="N47" s="4"/>
      <c r="O47" s="6">
        <f t="shared" si="3"/>
        <v>0</v>
      </c>
      <c r="P47" s="348" t="str">
        <f>IF(O47='1'!O47,"OK","CHECK")</f>
        <v>OK</v>
      </c>
      <c r="Q47" s="137">
        <f>+'1'!Q47-'2'!O47</f>
        <v>0</v>
      </c>
    </row>
    <row r="48" spans="2:17" ht="11.25" customHeight="1" x14ac:dyDescent="0.2">
      <c r="B48" s="350" t="str">
        <f>IF('1'!B48="","",'1'!B48)</f>
        <v/>
      </c>
      <c r="C48" s="4"/>
      <c r="D48" s="4"/>
      <c r="E48" s="4"/>
      <c r="F48" s="4"/>
      <c r="G48" s="4"/>
      <c r="H48" s="4"/>
      <c r="I48" s="4"/>
      <c r="J48" s="4"/>
      <c r="K48" s="4"/>
      <c r="L48" s="4"/>
      <c r="M48" s="4"/>
      <c r="N48" s="4"/>
      <c r="O48" s="6">
        <f t="shared" si="3"/>
        <v>0</v>
      </c>
      <c r="P48" s="348" t="str">
        <f>IF(O48='1'!O48,"OK","CHECK")</f>
        <v>OK</v>
      </c>
      <c r="Q48" s="137">
        <f>+'1'!Q48-'2'!O48</f>
        <v>0</v>
      </c>
    </row>
    <row r="49" spans="2:17" ht="11.25" customHeight="1" x14ac:dyDescent="0.2">
      <c r="B49" s="350" t="str">
        <f>IF('1'!B49="","",'1'!B49)</f>
        <v/>
      </c>
      <c r="C49" s="4"/>
      <c r="D49" s="4"/>
      <c r="E49" s="4"/>
      <c r="F49" s="4"/>
      <c r="G49" s="4"/>
      <c r="H49" s="4"/>
      <c r="I49" s="4"/>
      <c r="J49" s="4"/>
      <c r="K49" s="4"/>
      <c r="L49" s="4"/>
      <c r="M49" s="4"/>
      <c r="N49" s="4"/>
      <c r="O49" s="6">
        <f t="shared" si="3"/>
        <v>0</v>
      </c>
      <c r="P49" s="348" t="str">
        <f>IF(O49='1'!O49,"OK","CHECK")</f>
        <v>OK</v>
      </c>
      <c r="Q49" s="137">
        <f>+'1'!Q49-'2'!O49</f>
        <v>0</v>
      </c>
    </row>
    <row r="50" spans="2:17" ht="11.25" customHeight="1" x14ac:dyDescent="0.2">
      <c r="B50" s="350" t="str">
        <f>IF('1'!B50="","",'1'!B50)</f>
        <v/>
      </c>
      <c r="C50" s="4"/>
      <c r="D50" s="4"/>
      <c r="E50" s="4"/>
      <c r="F50" s="4"/>
      <c r="G50" s="4"/>
      <c r="H50" s="4"/>
      <c r="I50" s="4"/>
      <c r="J50" s="4"/>
      <c r="K50" s="4"/>
      <c r="L50" s="4"/>
      <c r="M50" s="4"/>
      <c r="N50" s="4"/>
      <c r="O50" s="6">
        <f t="shared" si="3"/>
        <v>0</v>
      </c>
      <c r="P50" s="348" t="str">
        <f>IF(O50='1'!O50,"OK","CHECK")</f>
        <v>OK</v>
      </c>
      <c r="Q50" s="137">
        <f>+'1'!Q50-'2'!O50</f>
        <v>0</v>
      </c>
    </row>
    <row r="51" spans="2:17" ht="11.25" customHeight="1" x14ac:dyDescent="0.2">
      <c r="B51" s="350" t="str">
        <f>IF('1'!B51="","",'1'!B51)</f>
        <v/>
      </c>
      <c r="C51" s="4"/>
      <c r="D51" s="4"/>
      <c r="E51" s="4"/>
      <c r="F51" s="4"/>
      <c r="G51" s="4"/>
      <c r="H51" s="4"/>
      <c r="I51" s="4"/>
      <c r="J51" s="4"/>
      <c r="K51" s="4"/>
      <c r="L51" s="4"/>
      <c r="M51" s="4"/>
      <c r="N51" s="4"/>
      <c r="O51" s="6">
        <f t="shared" si="3"/>
        <v>0</v>
      </c>
      <c r="P51" s="348" t="str">
        <f>IF(O51='1'!O51,"OK","CHECK")</f>
        <v>OK</v>
      </c>
      <c r="Q51" s="137">
        <f>+'1'!Q51-'2'!O51</f>
        <v>0</v>
      </c>
    </row>
    <row r="52" spans="2:17" ht="11.25" customHeight="1" x14ac:dyDescent="0.2">
      <c r="B52" s="350" t="str">
        <f>IF('1'!B52="","",'1'!B52)</f>
        <v/>
      </c>
      <c r="C52" s="4"/>
      <c r="D52" s="4"/>
      <c r="E52" s="4"/>
      <c r="F52" s="4"/>
      <c r="G52" s="4"/>
      <c r="H52" s="4"/>
      <c r="I52" s="4"/>
      <c r="J52" s="4"/>
      <c r="K52" s="4"/>
      <c r="L52" s="4"/>
      <c r="M52" s="4"/>
      <c r="N52" s="4"/>
      <c r="O52" s="6">
        <f t="shared" si="3"/>
        <v>0</v>
      </c>
      <c r="P52" s="348" t="str">
        <f>IF(O52='1'!O52,"OK","CHECK")</f>
        <v>OK</v>
      </c>
      <c r="Q52" s="137">
        <f>+'1'!Q52-'2'!O52</f>
        <v>0</v>
      </c>
    </row>
    <row r="53" spans="2:17" ht="11.25" customHeight="1" x14ac:dyDescent="0.2">
      <c r="B53" s="350" t="str">
        <f>IF('1'!B53="","",'1'!B53)</f>
        <v/>
      </c>
      <c r="C53" s="4"/>
      <c r="D53" s="4"/>
      <c r="E53" s="4"/>
      <c r="F53" s="4"/>
      <c r="G53" s="4"/>
      <c r="H53" s="4"/>
      <c r="I53" s="4"/>
      <c r="J53" s="4"/>
      <c r="K53" s="4"/>
      <c r="L53" s="4"/>
      <c r="M53" s="4"/>
      <c r="N53" s="4"/>
      <c r="O53" s="6">
        <f t="shared" si="3"/>
        <v>0</v>
      </c>
      <c r="P53" s="348" t="str">
        <f>IF(O53='1'!O53,"OK","CHECK")</f>
        <v>OK</v>
      </c>
      <c r="Q53" s="137">
        <f>+'1'!Q53-'2'!O53</f>
        <v>0</v>
      </c>
    </row>
    <row r="54" spans="2:17" ht="11.25" customHeight="1" x14ac:dyDescent="0.2">
      <c r="B54" s="350" t="str">
        <f>IF('1'!B54="","",'1'!B54)</f>
        <v/>
      </c>
      <c r="C54" s="4"/>
      <c r="D54" s="4"/>
      <c r="E54" s="4"/>
      <c r="F54" s="4"/>
      <c r="G54" s="4"/>
      <c r="H54" s="4"/>
      <c r="I54" s="4"/>
      <c r="J54" s="4"/>
      <c r="K54" s="4"/>
      <c r="L54" s="4"/>
      <c r="M54" s="4"/>
      <c r="N54" s="4"/>
      <c r="O54" s="6">
        <f t="shared" si="3"/>
        <v>0</v>
      </c>
      <c r="P54" s="348" t="str">
        <f>IF(O54='1'!O54,"OK","CHECK")</f>
        <v>OK</v>
      </c>
      <c r="Q54" s="137">
        <f>+'1'!Q54-'2'!O54</f>
        <v>0</v>
      </c>
    </row>
    <row r="55" spans="2:17" ht="11.25" customHeight="1" x14ac:dyDescent="0.2">
      <c r="B55" s="350" t="str">
        <f>IF('1'!B55="","",'1'!B55)</f>
        <v/>
      </c>
      <c r="C55" s="4"/>
      <c r="D55" s="4"/>
      <c r="E55" s="4"/>
      <c r="F55" s="4"/>
      <c r="G55" s="4"/>
      <c r="H55" s="4"/>
      <c r="I55" s="4"/>
      <c r="J55" s="4"/>
      <c r="K55" s="4"/>
      <c r="L55" s="4"/>
      <c r="M55" s="4"/>
      <c r="N55" s="4"/>
      <c r="O55" s="6">
        <f t="shared" si="3"/>
        <v>0</v>
      </c>
      <c r="P55" s="348" t="str">
        <f>IF(O55='1'!O55,"OK","CHECK")</f>
        <v>OK</v>
      </c>
      <c r="Q55" s="137">
        <f>+'1'!Q55-'2'!O55</f>
        <v>0</v>
      </c>
    </row>
    <row r="56" spans="2:17" ht="11.25" customHeight="1" thickBot="1" x14ac:dyDescent="0.25">
      <c r="B56" s="351" t="str">
        <f>IF('1'!B56="","",'1'!B56)</f>
        <v/>
      </c>
      <c r="C56" s="4"/>
      <c r="D56" s="4"/>
      <c r="E56" s="4"/>
      <c r="F56" s="4"/>
      <c r="G56" s="4"/>
      <c r="H56" s="4"/>
      <c r="I56" s="4"/>
      <c r="J56" s="4"/>
      <c r="K56" s="4"/>
      <c r="L56" s="4"/>
      <c r="M56" s="4"/>
      <c r="N56" s="4"/>
      <c r="O56" s="6">
        <f t="shared" si="3"/>
        <v>0</v>
      </c>
      <c r="P56" s="348" t="str">
        <f>IF(O56='1'!O56,"OK","CHECK")</f>
        <v>OK</v>
      </c>
      <c r="Q56" s="137">
        <f>+'1'!Q56-'2'!O56</f>
        <v>0</v>
      </c>
    </row>
    <row r="57" spans="2:17" ht="11.25" customHeight="1" thickBot="1" x14ac:dyDescent="0.25">
      <c r="B57" s="347" t="str">
        <f>IF('1'!B57="","",'1'!B57)</f>
        <v>Impresa 4</v>
      </c>
      <c r="C57" s="73"/>
      <c r="D57" s="73"/>
      <c r="E57" s="73"/>
      <c r="F57" s="73"/>
      <c r="G57" s="73"/>
      <c r="H57" s="73"/>
      <c r="I57" s="73"/>
      <c r="J57" s="73"/>
      <c r="K57" s="73"/>
      <c r="L57" s="73"/>
      <c r="M57" s="73"/>
      <c r="N57" s="73"/>
      <c r="O57" s="73"/>
      <c r="P57" s="348"/>
      <c r="Q57" s="137">
        <f>+'1'!Q57-'2'!O57</f>
        <v>0</v>
      </c>
    </row>
    <row r="58" spans="2:17" ht="11.25" customHeight="1" x14ac:dyDescent="0.2">
      <c r="B58" s="349" t="str">
        <f>IF('1'!B58="","",'1'!B58)</f>
        <v/>
      </c>
      <c r="C58" s="4"/>
      <c r="D58" s="4"/>
      <c r="E58" s="4"/>
      <c r="F58" s="4"/>
      <c r="G58" s="4"/>
      <c r="H58" s="4"/>
      <c r="I58" s="4"/>
      <c r="J58" s="4"/>
      <c r="K58" s="4"/>
      <c r="L58" s="4"/>
      <c r="M58" s="4"/>
      <c r="N58" s="4"/>
      <c r="O58" s="6">
        <f t="shared" ref="O58:O71" si="4">SUM(C58:N58)</f>
        <v>0</v>
      </c>
      <c r="P58" s="348" t="str">
        <f>IF(O58='1'!O58,"OK","CHECK")</f>
        <v>OK</v>
      </c>
      <c r="Q58" s="137">
        <f>+'1'!Q58-'2'!O58</f>
        <v>0</v>
      </c>
    </row>
    <row r="59" spans="2:17" ht="11.25" customHeight="1" x14ac:dyDescent="0.2">
      <c r="B59" s="350" t="str">
        <f>IF('1'!B59="","",'1'!B59)</f>
        <v/>
      </c>
      <c r="C59" s="4"/>
      <c r="D59" s="4"/>
      <c r="E59" s="4"/>
      <c r="F59" s="4"/>
      <c r="G59" s="4"/>
      <c r="H59" s="4"/>
      <c r="I59" s="4"/>
      <c r="J59" s="4"/>
      <c r="K59" s="4"/>
      <c r="L59" s="4"/>
      <c r="M59" s="4"/>
      <c r="N59" s="4"/>
      <c r="O59" s="6">
        <f t="shared" si="4"/>
        <v>0</v>
      </c>
      <c r="P59" s="348" t="str">
        <f>IF(O59='1'!O59,"OK","CHECK")</f>
        <v>OK</v>
      </c>
      <c r="Q59" s="137">
        <f>+'1'!Q59-'2'!O59</f>
        <v>0</v>
      </c>
    </row>
    <row r="60" spans="2:17" ht="11.25" customHeight="1" x14ac:dyDescent="0.2">
      <c r="B60" s="350" t="str">
        <f>IF('1'!B60="","",'1'!B60)</f>
        <v/>
      </c>
      <c r="C60" s="4"/>
      <c r="D60" s="4"/>
      <c r="E60" s="4"/>
      <c r="F60" s="4"/>
      <c r="G60" s="4"/>
      <c r="H60" s="4"/>
      <c r="I60" s="4"/>
      <c r="J60" s="4"/>
      <c r="K60" s="4"/>
      <c r="L60" s="4"/>
      <c r="M60" s="4"/>
      <c r="N60" s="4"/>
      <c r="O60" s="6">
        <f t="shared" si="4"/>
        <v>0</v>
      </c>
      <c r="P60" s="348" t="str">
        <f>IF(O60='1'!O60,"OK","CHECK")</f>
        <v>OK</v>
      </c>
      <c r="Q60" s="137">
        <f>+'1'!Q60-'2'!O60</f>
        <v>0</v>
      </c>
    </row>
    <row r="61" spans="2:17" ht="11.25" customHeight="1" x14ac:dyDescent="0.2">
      <c r="B61" s="350" t="str">
        <f>IF('1'!B61="","",'1'!B61)</f>
        <v/>
      </c>
      <c r="C61" s="4"/>
      <c r="D61" s="4"/>
      <c r="E61" s="4"/>
      <c r="F61" s="4"/>
      <c r="G61" s="4"/>
      <c r="H61" s="4"/>
      <c r="I61" s="4"/>
      <c r="J61" s="4"/>
      <c r="K61" s="4"/>
      <c r="L61" s="4"/>
      <c r="M61" s="4"/>
      <c r="N61" s="4"/>
      <c r="O61" s="6">
        <f t="shared" si="4"/>
        <v>0</v>
      </c>
      <c r="P61" s="348" t="str">
        <f>IF(O61='1'!O61,"OK","CHECK")</f>
        <v>OK</v>
      </c>
      <c r="Q61" s="137">
        <f>+'1'!Q61-'2'!O61</f>
        <v>0</v>
      </c>
    </row>
    <row r="62" spans="2:17" ht="11.25" customHeight="1" x14ac:dyDescent="0.2">
      <c r="B62" s="350" t="str">
        <f>IF('1'!B62="","",'1'!B62)</f>
        <v/>
      </c>
      <c r="C62" s="4"/>
      <c r="D62" s="4"/>
      <c r="E62" s="4"/>
      <c r="F62" s="4"/>
      <c r="G62" s="4"/>
      <c r="H62" s="4"/>
      <c r="I62" s="4"/>
      <c r="J62" s="4"/>
      <c r="K62" s="4"/>
      <c r="L62" s="4"/>
      <c r="M62" s="4"/>
      <c r="N62" s="4"/>
      <c r="O62" s="6">
        <f t="shared" si="4"/>
        <v>0</v>
      </c>
      <c r="P62" s="348" t="str">
        <f>IF(O62='1'!O62,"OK","CHECK")</f>
        <v>OK</v>
      </c>
      <c r="Q62" s="137">
        <f>+'1'!Q62-'2'!O62</f>
        <v>0</v>
      </c>
    </row>
    <row r="63" spans="2:17" ht="11.25" customHeight="1" x14ac:dyDescent="0.2">
      <c r="B63" s="350" t="str">
        <f>IF('1'!B63="","",'1'!B63)</f>
        <v/>
      </c>
      <c r="C63" s="4"/>
      <c r="D63" s="4"/>
      <c r="E63" s="4"/>
      <c r="F63" s="4"/>
      <c r="G63" s="4"/>
      <c r="H63" s="4"/>
      <c r="I63" s="4"/>
      <c r="J63" s="4"/>
      <c r="K63" s="4"/>
      <c r="L63" s="4"/>
      <c r="M63" s="4"/>
      <c r="N63" s="4"/>
      <c r="O63" s="6">
        <f t="shared" si="4"/>
        <v>0</v>
      </c>
      <c r="P63" s="348" t="str">
        <f>IF(O63='1'!O63,"OK","CHECK")</f>
        <v>OK</v>
      </c>
      <c r="Q63" s="137">
        <f>+'1'!Q63-'2'!O63</f>
        <v>0</v>
      </c>
    </row>
    <row r="64" spans="2:17" ht="11.25" customHeight="1" x14ac:dyDescent="0.2">
      <c r="B64" s="350" t="str">
        <f>IF('1'!B64="","",'1'!B64)</f>
        <v/>
      </c>
      <c r="C64" s="4"/>
      <c r="D64" s="4"/>
      <c r="E64" s="4"/>
      <c r="F64" s="4"/>
      <c r="G64" s="4"/>
      <c r="H64" s="4"/>
      <c r="I64" s="4"/>
      <c r="J64" s="4"/>
      <c r="K64" s="4"/>
      <c r="L64" s="4"/>
      <c r="M64" s="4"/>
      <c r="N64" s="4"/>
      <c r="O64" s="6">
        <f t="shared" si="4"/>
        <v>0</v>
      </c>
      <c r="P64" s="348" t="str">
        <f>IF(O64='1'!O64,"OK","CHECK")</f>
        <v>OK</v>
      </c>
      <c r="Q64" s="137">
        <f>+'1'!Q64-'2'!O64</f>
        <v>0</v>
      </c>
    </row>
    <row r="65" spans="2:17" ht="11.25" customHeight="1" x14ac:dyDescent="0.2">
      <c r="B65" s="350" t="str">
        <f>IF('1'!B65="","",'1'!B65)</f>
        <v/>
      </c>
      <c r="C65" s="4"/>
      <c r="D65" s="4"/>
      <c r="E65" s="4"/>
      <c r="F65" s="4"/>
      <c r="G65" s="4"/>
      <c r="H65" s="4"/>
      <c r="I65" s="4"/>
      <c r="J65" s="4"/>
      <c r="K65" s="4"/>
      <c r="L65" s="4"/>
      <c r="M65" s="4"/>
      <c r="N65" s="4"/>
      <c r="O65" s="6">
        <f t="shared" si="4"/>
        <v>0</v>
      </c>
      <c r="P65" s="348" t="str">
        <f>IF(O65='1'!O65,"OK","CHECK")</f>
        <v>OK</v>
      </c>
      <c r="Q65" s="137">
        <f>+'1'!Q65-'2'!O65</f>
        <v>0</v>
      </c>
    </row>
    <row r="66" spans="2:17" ht="11.25" customHeight="1" x14ac:dyDescent="0.2">
      <c r="B66" s="350" t="str">
        <f>IF('1'!B66="","",'1'!B66)</f>
        <v/>
      </c>
      <c r="C66" s="4"/>
      <c r="D66" s="4"/>
      <c r="E66" s="4"/>
      <c r="F66" s="4"/>
      <c r="G66" s="4"/>
      <c r="H66" s="4"/>
      <c r="I66" s="4"/>
      <c r="J66" s="4"/>
      <c r="K66" s="4"/>
      <c r="L66" s="4"/>
      <c r="M66" s="4"/>
      <c r="N66" s="4"/>
      <c r="O66" s="6">
        <f t="shared" si="4"/>
        <v>0</v>
      </c>
      <c r="P66" s="348" t="str">
        <f>IF(O66='1'!O66,"OK","CHECK")</f>
        <v>OK</v>
      </c>
      <c r="Q66" s="137">
        <f>+'1'!Q66-'2'!O66</f>
        <v>0</v>
      </c>
    </row>
    <row r="67" spans="2:17" ht="11.25" customHeight="1" x14ac:dyDescent="0.2">
      <c r="B67" s="350" t="str">
        <f>IF('1'!B67="","",'1'!B67)</f>
        <v/>
      </c>
      <c r="C67" s="4"/>
      <c r="D67" s="4"/>
      <c r="E67" s="4"/>
      <c r="F67" s="4"/>
      <c r="G67" s="4"/>
      <c r="H67" s="4"/>
      <c r="I67" s="4"/>
      <c r="J67" s="4"/>
      <c r="K67" s="4"/>
      <c r="L67" s="4"/>
      <c r="M67" s="4"/>
      <c r="N67" s="4"/>
      <c r="O67" s="6">
        <f t="shared" si="4"/>
        <v>0</v>
      </c>
      <c r="P67" s="348" t="str">
        <f>IF(O67='1'!O67,"OK","CHECK")</f>
        <v>OK</v>
      </c>
      <c r="Q67" s="137">
        <f>+'1'!Q67-'2'!O67</f>
        <v>0</v>
      </c>
    </row>
    <row r="68" spans="2:17" ht="11.25" customHeight="1" x14ac:dyDescent="0.2">
      <c r="B68" s="350" t="str">
        <f>IF('1'!B68="","",'1'!B68)</f>
        <v/>
      </c>
      <c r="C68" s="4"/>
      <c r="D68" s="4"/>
      <c r="E68" s="4"/>
      <c r="F68" s="4"/>
      <c r="G68" s="4"/>
      <c r="H68" s="4"/>
      <c r="I68" s="4"/>
      <c r="J68" s="4"/>
      <c r="K68" s="4"/>
      <c r="L68" s="4"/>
      <c r="M68" s="4"/>
      <c r="N68" s="4"/>
      <c r="O68" s="6">
        <f t="shared" si="4"/>
        <v>0</v>
      </c>
      <c r="P68" s="348" t="str">
        <f>IF(O68='1'!O68,"OK","CHECK")</f>
        <v>OK</v>
      </c>
      <c r="Q68" s="137">
        <f>+'1'!Q68-'2'!O68</f>
        <v>0</v>
      </c>
    </row>
    <row r="69" spans="2:17" ht="11.25" customHeight="1" x14ac:dyDescent="0.2">
      <c r="B69" s="350" t="str">
        <f>IF('1'!B69="","",'1'!B69)</f>
        <v/>
      </c>
      <c r="C69" s="4"/>
      <c r="D69" s="4"/>
      <c r="E69" s="4"/>
      <c r="F69" s="4"/>
      <c r="G69" s="4"/>
      <c r="H69" s="4"/>
      <c r="I69" s="4"/>
      <c r="J69" s="4"/>
      <c r="K69" s="4"/>
      <c r="L69" s="4"/>
      <c r="M69" s="4"/>
      <c r="N69" s="4"/>
      <c r="O69" s="6">
        <f t="shared" si="4"/>
        <v>0</v>
      </c>
      <c r="P69" s="348" t="str">
        <f>IF(O69='1'!O69,"OK","CHECK")</f>
        <v>OK</v>
      </c>
      <c r="Q69" s="137">
        <f>+'1'!Q69-'2'!O69</f>
        <v>0</v>
      </c>
    </row>
    <row r="70" spans="2:17" ht="11.25" customHeight="1" x14ac:dyDescent="0.2">
      <c r="B70" s="350" t="str">
        <f>IF('1'!B70="","",'1'!B70)</f>
        <v/>
      </c>
      <c r="C70" s="4"/>
      <c r="D70" s="4"/>
      <c r="E70" s="4"/>
      <c r="F70" s="4"/>
      <c r="G70" s="4"/>
      <c r="H70" s="4"/>
      <c r="I70" s="4"/>
      <c r="J70" s="4"/>
      <c r="K70" s="4"/>
      <c r="L70" s="4"/>
      <c r="M70" s="4"/>
      <c r="N70" s="4"/>
      <c r="O70" s="6">
        <f t="shared" si="4"/>
        <v>0</v>
      </c>
      <c r="P70" s="348" t="str">
        <f>IF(O70='1'!O70,"OK","CHECK")</f>
        <v>OK</v>
      </c>
      <c r="Q70" s="137">
        <f>+'1'!Q70-'2'!O70</f>
        <v>0</v>
      </c>
    </row>
    <row r="71" spans="2:17" ht="11.25" customHeight="1" thickBot="1" x14ac:dyDescent="0.25">
      <c r="B71" s="351" t="str">
        <f>IF('1'!B71="","",'1'!B71)</f>
        <v/>
      </c>
      <c r="C71" s="4"/>
      <c r="D71" s="4"/>
      <c r="E71" s="4"/>
      <c r="F71" s="4"/>
      <c r="G71" s="4"/>
      <c r="H71" s="4"/>
      <c r="I71" s="4"/>
      <c r="J71" s="4"/>
      <c r="K71" s="4"/>
      <c r="L71" s="4"/>
      <c r="M71" s="4"/>
      <c r="N71" s="4"/>
      <c r="O71" s="6">
        <f t="shared" si="4"/>
        <v>0</v>
      </c>
      <c r="P71" s="348" t="str">
        <f>IF(O71='1'!O71,"OK","CHECK")</f>
        <v>OK</v>
      </c>
      <c r="Q71" s="137">
        <f>+'1'!Q71-'2'!O71</f>
        <v>0</v>
      </c>
    </row>
    <row r="72" spans="2:17" ht="11.25" customHeight="1" thickBot="1" x14ac:dyDescent="0.25">
      <c r="B72" s="347" t="str">
        <f>IF('1'!B72="","",'1'!B72)</f>
        <v>Impresa 5</v>
      </c>
      <c r="C72" s="73"/>
      <c r="D72" s="73"/>
      <c r="E72" s="73"/>
      <c r="F72" s="73"/>
      <c r="G72" s="73"/>
      <c r="H72" s="73"/>
      <c r="I72" s="73"/>
      <c r="J72" s="73"/>
      <c r="K72" s="73"/>
      <c r="L72" s="73"/>
      <c r="M72" s="73"/>
      <c r="N72" s="73"/>
      <c r="O72" s="73"/>
      <c r="P72" s="348"/>
      <c r="Q72" s="137">
        <f>+'1'!Q72-'2'!O72</f>
        <v>0</v>
      </c>
    </row>
    <row r="73" spans="2:17" ht="11.25" customHeight="1" x14ac:dyDescent="0.2">
      <c r="B73" s="349" t="str">
        <f>IF('1'!B73="","",'1'!B73)</f>
        <v/>
      </c>
      <c r="C73" s="4"/>
      <c r="D73" s="4"/>
      <c r="E73" s="4"/>
      <c r="F73" s="4"/>
      <c r="G73" s="4"/>
      <c r="H73" s="4"/>
      <c r="I73" s="4"/>
      <c r="J73" s="4"/>
      <c r="K73" s="4"/>
      <c r="L73" s="4"/>
      <c r="M73" s="4"/>
      <c r="N73" s="4"/>
      <c r="O73" s="6">
        <f t="shared" ref="O73:O86" si="5">SUM(C73:N73)</f>
        <v>0</v>
      </c>
      <c r="P73" s="348" t="str">
        <f>IF(O73='1'!O73,"OK","CHECK")</f>
        <v>OK</v>
      </c>
      <c r="Q73" s="137">
        <f>+'1'!Q73-'2'!O73</f>
        <v>0</v>
      </c>
    </row>
    <row r="74" spans="2:17" ht="11.25" customHeight="1" x14ac:dyDescent="0.2">
      <c r="B74" s="350" t="str">
        <f>IF('1'!B74="","",'1'!B74)</f>
        <v/>
      </c>
      <c r="C74" s="4"/>
      <c r="D74" s="4"/>
      <c r="E74" s="4"/>
      <c r="F74" s="4"/>
      <c r="G74" s="4"/>
      <c r="H74" s="4"/>
      <c r="I74" s="4"/>
      <c r="J74" s="4"/>
      <c r="K74" s="4"/>
      <c r="L74" s="4"/>
      <c r="M74" s="4"/>
      <c r="N74" s="4"/>
      <c r="O74" s="6">
        <f t="shared" si="5"/>
        <v>0</v>
      </c>
      <c r="P74" s="348" t="str">
        <f>IF(O74='1'!O74,"OK","CHECK")</f>
        <v>OK</v>
      </c>
      <c r="Q74" s="137">
        <f>+'1'!Q74-'2'!O74</f>
        <v>0</v>
      </c>
    </row>
    <row r="75" spans="2:17" ht="11.25" customHeight="1" x14ac:dyDescent="0.2">
      <c r="B75" s="350" t="str">
        <f>IF('1'!B75="","",'1'!B75)</f>
        <v/>
      </c>
      <c r="C75" s="4"/>
      <c r="D75" s="4"/>
      <c r="E75" s="4"/>
      <c r="F75" s="4"/>
      <c r="G75" s="4"/>
      <c r="H75" s="4"/>
      <c r="I75" s="4"/>
      <c r="J75" s="4"/>
      <c r="K75" s="4"/>
      <c r="L75" s="4"/>
      <c r="M75" s="4"/>
      <c r="N75" s="4"/>
      <c r="O75" s="6">
        <f t="shared" si="5"/>
        <v>0</v>
      </c>
      <c r="P75" s="348" t="str">
        <f>IF(O75='1'!O75,"OK","CHECK")</f>
        <v>OK</v>
      </c>
      <c r="Q75" s="137">
        <f>+'1'!Q75-'2'!O75</f>
        <v>0</v>
      </c>
    </row>
    <row r="76" spans="2:17" ht="11.25" customHeight="1" x14ac:dyDescent="0.2">
      <c r="B76" s="350" t="str">
        <f>IF('1'!B76="","",'1'!B76)</f>
        <v/>
      </c>
      <c r="C76" s="4"/>
      <c r="D76" s="4"/>
      <c r="E76" s="4"/>
      <c r="F76" s="4"/>
      <c r="G76" s="4"/>
      <c r="H76" s="4"/>
      <c r="I76" s="4"/>
      <c r="J76" s="4"/>
      <c r="K76" s="4"/>
      <c r="L76" s="4"/>
      <c r="M76" s="4"/>
      <c r="N76" s="4"/>
      <c r="O76" s="6">
        <f t="shared" si="5"/>
        <v>0</v>
      </c>
      <c r="P76" s="348" t="str">
        <f>IF(O76='1'!O76,"OK","CHECK")</f>
        <v>OK</v>
      </c>
      <c r="Q76" s="137">
        <f>+'1'!Q76-'2'!O76</f>
        <v>0</v>
      </c>
    </row>
    <row r="77" spans="2:17" ht="11.25" customHeight="1" x14ac:dyDescent="0.2">
      <c r="B77" s="350" t="str">
        <f>IF('1'!B77="","",'1'!B77)</f>
        <v/>
      </c>
      <c r="C77" s="4"/>
      <c r="D77" s="4"/>
      <c r="E77" s="4"/>
      <c r="F77" s="4"/>
      <c r="G77" s="4"/>
      <c r="H77" s="4"/>
      <c r="I77" s="4"/>
      <c r="J77" s="4"/>
      <c r="K77" s="4"/>
      <c r="L77" s="4"/>
      <c r="M77" s="4"/>
      <c r="N77" s="4"/>
      <c r="O77" s="6">
        <f t="shared" si="5"/>
        <v>0</v>
      </c>
      <c r="P77" s="348" t="str">
        <f>IF(O77='1'!O77,"OK","CHECK")</f>
        <v>OK</v>
      </c>
      <c r="Q77" s="137">
        <f>+'1'!Q77-'2'!O77</f>
        <v>0</v>
      </c>
    </row>
    <row r="78" spans="2:17" ht="11.25" customHeight="1" x14ac:dyDescent="0.2">
      <c r="B78" s="350" t="str">
        <f>IF('1'!B78="","",'1'!B78)</f>
        <v/>
      </c>
      <c r="C78" s="4"/>
      <c r="D78" s="4"/>
      <c r="E78" s="4"/>
      <c r="F78" s="4"/>
      <c r="G78" s="4"/>
      <c r="H78" s="4"/>
      <c r="I78" s="4"/>
      <c r="J78" s="4"/>
      <c r="K78" s="4"/>
      <c r="L78" s="4"/>
      <c r="M78" s="4"/>
      <c r="N78" s="4"/>
      <c r="O78" s="6">
        <f t="shared" si="5"/>
        <v>0</v>
      </c>
      <c r="P78" s="348" t="str">
        <f>IF(O78='1'!O78,"OK","CHECK")</f>
        <v>OK</v>
      </c>
      <c r="Q78" s="137">
        <f>+'1'!Q78-'2'!O78</f>
        <v>0</v>
      </c>
    </row>
    <row r="79" spans="2:17" ht="11.25" customHeight="1" x14ac:dyDescent="0.2">
      <c r="B79" s="350" t="str">
        <f>IF('1'!B79="","",'1'!B79)</f>
        <v/>
      </c>
      <c r="C79" s="4"/>
      <c r="D79" s="4"/>
      <c r="E79" s="4"/>
      <c r="F79" s="4"/>
      <c r="G79" s="4"/>
      <c r="H79" s="4"/>
      <c r="I79" s="4"/>
      <c r="J79" s="4"/>
      <c r="K79" s="4"/>
      <c r="L79" s="4"/>
      <c r="M79" s="4"/>
      <c r="N79" s="4"/>
      <c r="O79" s="6">
        <f t="shared" si="5"/>
        <v>0</v>
      </c>
      <c r="P79" s="348" t="str">
        <f>IF(O79='1'!O79,"OK","CHECK")</f>
        <v>OK</v>
      </c>
      <c r="Q79" s="137">
        <f>+'1'!Q79-'2'!O79</f>
        <v>0</v>
      </c>
    </row>
    <row r="80" spans="2:17" ht="11.25" customHeight="1" x14ac:dyDescent="0.2">
      <c r="B80" s="350" t="str">
        <f>IF('1'!B80="","",'1'!B80)</f>
        <v/>
      </c>
      <c r="C80" s="4"/>
      <c r="D80" s="4"/>
      <c r="E80" s="4"/>
      <c r="F80" s="4"/>
      <c r="G80" s="4"/>
      <c r="H80" s="4"/>
      <c r="I80" s="4"/>
      <c r="J80" s="4"/>
      <c r="K80" s="4"/>
      <c r="L80" s="4"/>
      <c r="M80" s="4"/>
      <c r="N80" s="4"/>
      <c r="O80" s="6">
        <f t="shared" si="5"/>
        <v>0</v>
      </c>
      <c r="P80" s="348" t="str">
        <f>IF(O80='1'!O80,"OK","CHECK")</f>
        <v>OK</v>
      </c>
      <c r="Q80" s="137">
        <f>+'1'!Q80-'2'!O80</f>
        <v>0</v>
      </c>
    </row>
    <row r="81" spans="2:17" ht="11.25" customHeight="1" x14ac:dyDescent="0.2">
      <c r="B81" s="350" t="str">
        <f>IF('1'!B81="","",'1'!B81)</f>
        <v/>
      </c>
      <c r="C81" s="4"/>
      <c r="D81" s="4"/>
      <c r="E81" s="4"/>
      <c r="F81" s="4"/>
      <c r="G81" s="4"/>
      <c r="H81" s="4"/>
      <c r="I81" s="4"/>
      <c r="J81" s="4"/>
      <c r="K81" s="4"/>
      <c r="L81" s="4"/>
      <c r="M81" s="4"/>
      <c r="N81" s="4"/>
      <c r="O81" s="6">
        <f t="shared" si="5"/>
        <v>0</v>
      </c>
      <c r="P81" s="348" t="str">
        <f>IF(O81='1'!O81,"OK","CHECK")</f>
        <v>OK</v>
      </c>
      <c r="Q81" s="137">
        <f>+'1'!Q81-'2'!O81</f>
        <v>0</v>
      </c>
    </row>
    <row r="82" spans="2:17" ht="11.25" customHeight="1" x14ac:dyDescent="0.2">
      <c r="B82" s="350" t="str">
        <f>IF('1'!B82="","",'1'!B82)</f>
        <v/>
      </c>
      <c r="C82" s="4"/>
      <c r="D82" s="4"/>
      <c r="E82" s="4"/>
      <c r="F82" s="4"/>
      <c r="G82" s="4"/>
      <c r="H82" s="4"/>
      <c r="I82" s="4"/>
      <c r="J82" s="4"/>
      <c r="K82" s="4"/>
      <c r="L82" s="4"/>
      <c r="M82" s="4"/>
      <c r="N82" s="4"/>
      <c r="O82" s="6">
        <f t="shared" si="5"/>
        <v>0</v>
      </c>
      <c r="P82" s="348" t="str">
        <f>IF(O82='1'!O82,"OK","CHECK")</f>
        <v>OK</v>
      </c>
      <c r="Q82" s="137">
        <f>+'1'!Q82-'2'!O82</f>
        <v>0</v>
      </c>
    </row>
    <row r="83" spans="2:17" ht="11.25" customHeight="1" x14ac:dyDescent="0.2">
      <c r="B83" s="350" t="str">
        <f>IF('1'!B83="","",'1'!B83)</f>
        <v/>
      </c>
      <c r="C83" s="4"/>
      <c r="D83" s="4"/>
      <c r="E83" s="4"/>
      <c r="F83" s="4"/>
      <c r="G83" s="4"/>
      <c r="H83" s="4"/>
      <c r="I83" s="4"/>
      <c r="J83" s="4"/>
      <c r="K83" s="4"/>
      <c r="L83" s="4"/>
      <c r="M83" s="4"/>
      <c r="N83" s="4"/>
      <c r="O83" s="6">
        <f t="shared" si="5"/>
        <v>0</v>
      </c>
      <c r="P83" s="348" t="str">
        <f>IF(O83='1'!O83,"OK","CHECK")</f>
        <v>OK</v>
      </c>
      <c r="Q83" s="137">
        <f>+'1'!Q83-'2'!O83</f>
        <v>0</v>
      </c>
    </row>
    <row r="84" spans="2:17" ht="11.25" customHeight="1" x14ac:dyDescent="0.2">
      <c r="B84" s="350" t="str">
        <f>IF('1'!B84="","",'1'!B84)</f>
        <v/>
      </c>
      <c r="C84" s="4"/>
      <c r="D84" s="4"/>
      <c r="E84" s="4"/>
      <c r="F84" s="4"/>
      <c r="G84" s="4"/>
      <c r="H84" s="4"/>
      <c r="I84" s="4"/>
      <c r="J84" s="4"/>
      <c r="K84" s="4"/>
      <c r="L84" s="4"/>
      <c r="M84" s="4"/>
      <c r="N84" s="4"/>
      <c r="O84" s="6">
        <f t="shared" si="5"/>
        <v>0</v>
      </c>
      <c r="P84" s="348" t="str">
        <f>IF(O84='1'!O84,"OK","CHECK")</f>
        <v>OK</v>
      </c>
      <c r="Q84" s="137">
        <f>+'1'!Q84-'2'!O84</f>
        <v>0</v>
      </c>
    </row>
    <row r="85" spans="2:17" ht="11.25" customHeight="1" x14ac:dyDescent="0.2">
      <c r="B85" s="350" t="str">
        <f>IF('1'!B85="","",'1'!B85)</f>
        <v/>
      </c>
      <c r="C85" s="4"/>
      <c r="D85" s="4"/>
      <c r="E85" s="4"/>
      <c r="F85" s="4"/>
      <c r="G85" s="4"/>
      <c r="H85" s="4"/>
      <c r="I85" s="4"/>
      <c r="J85" s="4"/>
      <c r="K85" s="4"/>
      <c r="L85" s="4"/>
      <c r="M85" s="4"/>
      <c r="N85" s="4"/>
      <c r="O85" s="6">
        <f t="shared" si="5"/>
        <v>0</v>
      </c>
      <c r="P85" s="348" t="str">
        <f>IF(O85='1'!O85,"OK","CHECK")</f>
        <v>OK</v>
      </c>
      <c r="Q85" s="137">
        <f>+'1'!Q85-'2'!O85</f>
        <v>0</v>
      </c>
    </row>
    <row r="86" spans="2:17" ht="11.25" customHeight="1" thickBot="1" x14ac:dyDescent="0.25">
      <c r="B86" s="351" t="str">
        <f>IF('1'!B86="","",'1'!B86)</f>
        <v/>
      </c>
      <c r="C86" s="4"/>
      <c r="D86" s="4"/>
      <c r="E86" s="4"/>
      <c r="F86" s="4"/>
      <c r="G86" s="4"/>
      <c r="H86" s="4"/>
      <c r="I86" s="4"/>
      <c r="J86" s="4"/>
      <c r="K86" s="4"/>
      <c r="L86" s="4"/>
      <c r="M86" s="4"/>
      <c r="N86" s="4"/>
      <c r="O86" s="6">
        <f t="shared" si="5"/>
        <v>0</v>
      </c>
      <c r="P86" s="348" t="str">
        <f>IF(O86='1'!O86,"OK","CHECK")</f>
        <v>OK</v>
      </c>
      <c r="Q86" s="137">
        <f>+'1'!Q86-'2'!O86</f>
        <v>0</v>
      </c>
    </row>
    <row r="87" spans="2:17" ht="11.25" customHeight="1" thickBot="1" x14ac:dyDescent="0.25">
      <c r="B87" s="347" t="str">
        <f>IF('1'!B87="","",'1'!B87)</f>
        <v>OdR_1</v>
      </c>
      <c r="C87" s="73"/>
      <c r="D87" s="73"/>
      <c r="E87" s="73"/>
      <c r="F87" s="73"/>
      <c r="G87" s="73"/>
      <c r="H87" s="73"/>
      <c r="I87" s="73"/>
      <c r="J87" s="73"/>
      <c r="K87" s="73"/>
      <c r="L87" s="73"/>
      <c r="M87" s="73"/>
      <c r="N87" s="73"/>
      <c r="O87" s="73"/>
      <c r="P87" s="348"/>
      <c r="Q87" s="137">
        <f>+'1'!Q87-'2'!O87</f>
        <v>0</v>
      </c>
    </row>
    <row r="88" spans="2:17" ht="11.25" customHeight="1" x14ac:dyDescent="0.2">
      <c r="B88" s="349" t="str">
        <f>IF('1'!B88="","",'1'!B88)</f>
        <v/>
      </c>
      <c r="C88" s="4"/>
      <c r="D88" s="4"/>
      <c r="E88" s="4"/>
      <c r="F88" s="4"/>
      <c r="G88" s="4"/>
      <c r="H88" s="4"/>
      <c r="I88" s="4"/>
      <c r="J88" s="4"/>
      <c r="K88" s="4"/>
      <c r="L88" s="4"/>
      <c r="M88" s="4"/>
      <c r="N88" s="4"/>
      <c r="O88" s="6">
        <f t="shared" ref="O88:O101" si="6">SUM(C88:N88)</f>
        <v>0</v>
      </c>
      <c r="P88" s="348" t="str">
        <f>IF(O88='1'!O88,"OK","CHECK")</f>
        <v>OK</v>
      </c>
      <c r="Q88" s="137">
        <f>+'1'!Q88-'2'!O88</f>
        <v>0</v>
      </c>
    </row>
    <row r="89" spans="2:17" ht="11.25" customHeight="1" x14ac:dyDescent="0.2">
      <c r="B89" s="350" t="str">
        <f>IF('1'!B89="","",'1'!B89)</f>
        <v/>
      </c>
      <c r="C89" s="4"/>
      <c r="D89" s="4"/>
      <c r="E89" s="4"/>
      <c r="F89" s="4"/>
      <c r="G89" s="4"/>
      <c r="H89" s="4"/>
      <c r="I89" s="4"/>
      <c r="J89" s="4"/>
      <c r="K89" s="4"/>
      <c r="L89" s="4"/>
      <c r="M89" s="4"/>
      <c r="N89" s="4"/>
      <c r="O89" s="6">
        <f t="shared" si="6"/>
        <v>0</v>
      </c>
      <c r="P89" s="348" t="str">
        <f>IF(O89='1'!O89,"OK","CHECK")</f>
        <v>OK</v>
      </c>
      <c r="Q89" s="137">
        <f>+'1'!Q89-'2'!O89</f>
        <v>0</v>
      </c>
    </row>
    <row r="90" spans="2:17" ht="11.25" customHeight="1" x14ac:dyDescent="0.2">
      <c r="B90" s="350" t="str">
        <f>IF('1'!B90="","",'1'!B90)</f>
        <v/>
      </c>
      <c r="C90" s="4"/>
      <c r="D90" s="4"/>
      <c r="E90" s="4"/>
      <c r="F90" s="4"/>
      <c r="G90" s="4"/>
      <c r="H90" s="4"/>
      <c r="I90" s="4"/>
      <c r="J90" s="4"/>
      <c r="K90" s="4"/>
      <c r="L90" s="4"/>
      <c r="M90" s="4"/>
      <c r="N90" s="4"/>
      <c r="O90" s="6">
        <f t="shared" si="6"/>
        <v>0</v>
      </c>
      <c r="P90" s="348" t="str">
        <f>IF(O90='1'!O90,"OK","CHECK")</f>
        <v>OK</v>
      </c>
      <c r="Q90" s="137">
        <f>+'1'!Q90-'2'!O90</f>
        <v>0</v>
      </c>
    </row>
    <row r="91" spans="2:17" ht="11.25" customHeight="1" x14ac:dyDescent="0.2">
      <c r="B91" s="350" t="str">
        <f>IF('1'!B91="","",'1'!B91)</f>
        <v/>
      </c>
      <c r="C91" s="4"/>
      <c r="D91" s="4"/>
      <c r="E91" s="4"/>
      <c r="F91" s="4"/>
      <c r="G91" s="4"/>
      <c r="H91" s="4"/>
      <c r="I91" s="4"/>
      <c r="J91" s="4"/>
      <c r="K91" s="4"/>
      <c r="L91" s="4"/>
      <c r="M91" s="4"/>
      <c r="N91" s="4"/>
      <c r="O91" s="6">
        <f t="shared" si="6"/>
        <v>0</v>
      </c>
      <c r="P91" s="348" t="str">
        <f>IF(O91='1'!O91,"OK","CHECK")</f>
        <v>OK</v>
      </c>
      <c r="Q91" s="137">
        <f>+'1'!Q91-'2'!O91</f>
        <v>0</v>
      </c>
    </row>
    <row r="92" spans="2:17" ht="11.25" customHeight="1" x14ac:dyDescent="0.2">
      <c r="B92" s="350" t="str">
        <f>IF('1'!B92="","",'1'!B92)</f>
        <v/>
      </c>
      <c r="C92" s="4"/>
      <c r="D92" s="4"/>
      <c r="E92" s="4"/>
      <c r="F92" s="4"/>
      <c r="G92" s="4"/>
      <c r="H92" s="4"/>
      <c r="I92" s="4"/>
      <c r="J92" s="4"/>
      <c r="K92" s="4"/>
      <c r="L92" s="4"/>
      <c r="M92" s="4"/>
      <c r="N92" s="4"/>
      <c r="O92" s="6">
        <f t="shared" si="6"/>
        <v>0</v>
      </c>
      <c r="P92" s="348" t="str">
        <f>IF(O92='1'!O92,"OK","CHECK")</f>
        <v>OK</v>
      </c>
      <c r="Q92" s="137">
        <f>+'1'!Q92-'2'!O92</f>
        <v>0</v>
      </c>
    </row>
    <row r="93" spans="2:17" ht="11.25" customHeight="1" x14ac:dyDescent="0.2">
      <c r="B93" s="350" t="str">
        <f>IF('1'!B93="","",'1'!B93)</f>
        <v/>
      </c>
      <c r="C93" s="4"/>
      <c r="D93" s="4"/>
      <c r="E93" s="4"/>
      <c r="F93" s="4"/>
      <c r="G93" s="4"/>
      <c r="H93" s="4"/>
      <c r="I93" s="4"/>
      <c r="J93" s="4"/>
      <c r="K93" s="4"/>
      <c r="L93" s="4"/>
      <c r="M93" s="4"/>
      <c r="N93" s="4"/>
      <c r="O93" s="6">
        <f t="shared" si="6"/>
        <v>0</v>
      </c>
      <c r="P93" s="348" t="str">
        <f>IF(O93='1'!O93,"OK","CHECK")</f>
        <v>OK</v>
      </c>
      <c r="Q93" s="137">
        <f>+'1'!Q93-'2'!O93</f>
        <v>0</v>
      </c>
    </row>
    <row r="94" spans="2:17" ht="11.25" customHeight="1" x14ac:dyDescent="0.2">
      <c r="B94" s="350" t="str">
        <f>IF('1'!B94="","",'1'!B94)</f>
        <v/>
      </c>
      <c r="C94" s="4"/>
      <c r="D94" s="4"/>
      <c r="E94" s="4"/>
      <c r="F94" s="4"/>
      <c r="G94" s="4"/>
      <c r="H94" s="4"/>
      <c r="I94" s="4"/>
      <c r="J94" s="4"/>
      <c r="K94" s="4"/>
      <c r="L94" s="4"/>
      <c r="M94" s="4"/>
      <c r="N94" s="4"/>
      <c r="O94" s="6">
        <f t="shared" si="6"/>
        <v>0</v>
      </c>
      <c r="P94" s="348" t="str">
        <f>IF(O94='1'!O94,"OK","CHECK")</f>
        <v>OK</v>
      </c>
      <c r="Q94" s="137">
        <f>+'1'!Q94-'2'!O94</f>
        <v>0</v>
      </c>
    </row>
    <row r="95" spans="2:17" ht="11.25" customHeight="1" x14ac:dyDescent="0.2">
      <c r="B95" s="350" t="str">
        <f>IF('1'!B95="","",'1'!B95)</f>
        <v/>
      </c>
      <c r="C95" s="4"/>
      <c r="D95" s="4"/>
      <c r="E95" s="4"/>
      <c r="F95" s="4"/>
      <c r="G95" s="4"/>
      <c r="H95" s="4"/>
      <c r="I95" s="4"/>
      <c r="J95" s="4"/>
      <c r="K95" s="4"/>
      <c r="L95" s="4"/>
      <c r="M95" s="4"/>
      <c r="N95" s="4"/>
      <c r="O95" s="6">
        <f t="shared" si="6"/>
        <v>0</v>
      </c>
      <c r="P95" s="348" t="str">
        <f>IF(O95='1'!O95,"OK","CHECK")</f>
        <v>OK</v>
      </c>
      <c r="Q95" s="137">
        <f>+'1'!Q95-'2'!O95</f>
        <v>0</v>
      </c>
    </row>
    <row r="96" spans="2:17" ht="11.25" customHeight="1" x14ac:dyDescent="0.2">
      <c r="B96" s="350" t="str">
        <f>IF('1'!B96="","",'1'!B96)</f>
        <v/>
      </c>
      <c r="C96" s="4"/>
      <c r="D96" s="4"/>
      <c r="E96" s="4"/>
      <c r="F96" s="4"/>
      <c r="G96" s="4"/>
      <c r="H96" s="4"/>
      <c r="I96" s="4"/>
      <c r="J96" s="4"/>
      <c r="K96" s="4"/>
      <c r="L96" s="4"/>
      <c r="M96" s="4"/>
      <c r="N96" s="4"/>
      <c r="O96" s="6">
        <f t="shared" si="6"/>
        <v>0</v>
      </c>
      <c r="P96" s="348" t="str">
        <f>IF(O96='1'!O96,"OK","CHECK")</f>
        <v>OK</v>
      </c>
      <c r="Q96" s="137">
        <f>+'1'!Q96-'2'!O96</f>
        <v>0</v>
      </c>
    </row>
    <row r="97" spans="2:17" ht="11.25" customHeight="1" x14ac:dyDescent="0.2">
      <c r="B97" s="350" t="str">
        <f>IF('1'!B97="","",'1'!B97)</f>
        <v/>
      </c>
      <c r="C97" s="4"/>
      <c r="D97" s="4"/>
      <c r="E97" s="4"/>
      <c r="F97" s="4"/>
      <c r="G97" s="4"/>
      <c r="H97" s="4"/>
      <c r="I97" s="4"/>
      <c r="J97" s="4"/>
      <c r="K97" s="4"/>
      <c r="L97" s="4"/>
      <c r="M97" s="4"/>
      <c r="N97" s="4"/>
      <c r="O97" s="6">
        <f t="shared" si="6"/>
        <v>0</v>
      </c>
      <c r="P97" s="348" t="str">
        <f>IF(O97='1'!O97,"OK","CHECK")</f>
        <v>OK</v>
      </c>
      <c r="Q97" s="137">
        <f>+'1'!Q97-'2'!O97</f>
        <v>0</v>
      </c>
    </row>
    <row r="98" spans="2:17" ht="11.25" customHeight="1" x14ac:dyDescent="0.2">
      <c r="B98" s="350" t="str">
        <f>IF('1'!B98="","",'1'!B98)</f>
        <v/>
      </c>
      <c r="C98" s="4"/>
      <c r="D98" s="4"/>
      <c r="E98" s="4"/>
      <c r="F98" s="4"/>
      <c r="G98" s="4"/>
      <c r="H98" s="4"/>
      <c r="I98" s="4"/>
      <c r="J98" s="4"/>
      <c r="K98" s="4"/>
      <c r="L98" s="4"/>
      <c r="M98" s="4"/>
      <c r="N98" s="4"/>
      <c r="O98" s="6">
        <f t="shared" si="6"/>
        <v>0</v>
      </c>
      <c r="P98" s="348" t="str">
        <f>IF(O98='1'!O98,"OK","CHECK")</f>
        <v>OK</v>
      </c>
      <c r="Q98" s="137">
        <f>+'1'!Q98-'2'!O98</f>
        <v>0</v>
      </c>
    </row>
    <row r="99" spans="2:17" ht="11.25" customHeight="1" x14ac:dyDescent="0.2">
      <c r="B99" s="350" t="str">
        <f>IF('1'!B99="","",'1'!B99)</f>
        <v/>
      </c>
      <c r="C99" s="4"/>
      <c r="D99" s="4"/>
      <c r="E99" s="4"/>
      <c r="F99" s="4"/>
      <c r="G99" s="4"/>
      <c r="H99" s="4"/>
      <c r="I99" s="4"/>
      <c r="J99" s="4"/>
      <c r="K99" s="4"/>
      <c r="L99" s="4"/>
      <c r="M99" s="4"/>
      <c r="N99" s="4"/>
      <c r="O99" s="6">
        <f t="shared" si="6"/>
        <v>0</v>
      </c>
      <c r="P99" s="348" t="str">
        <f>IF(O99='1'!O99,"OK","CHECK")</f>
        <v>OK</v>
      </c>
      <c r="Q99" s="137">
        <f>+'1'!Q99-'2'!O99</f>
        <v>0</v>
      </c>
    </row>
    <row r="100" spans="2:17" ht="11.25" customHeight="1" x14ac:dyDescent="0.2">
      <c r="B100" s="350" t="str">
        <f>IF('1'!B100="","",'1'!B100)</f>
        <v/>
      </c>
      <c r="C100" s="4"/>
      <c r="D100" s="4"/>
      <c r="E100" s="4"/>
      <c r="F100" s="4"/>
      <c r="G100" s="4"/>
      <c r="H100" s="4"/>
      <c r="I100" s="4"/>
      <c r="J100" s="4"/>
      <c r="K100" s="4"/>
      <c r="L100" s="4"/>
      <c r="M100" s="4"/>
      <c r="N100" s="4"/>
      <c r="O100" s="6">
        <f t="shared" si="6"/>
        <v>0</v>
      </c>
      <c r="P100" s="348" t="str">
        <f>IF(O100='1'!O100,"OK","CHECK")</f>
        <v>OK</v>
      </c>
      <c r="Q100" s="137">
        <f>+'1'!Q100-'2'!O100</f>
        <v>0</v>
      </c>
    </row>
    <row r="101" spans="2:17" ht="11.25" customHeight="1" thickBot="1" x14ac:dyDescent="0.25">
      <c r="B101" s="351" t="str">
        <f>IF('1'!B101="","",'1'!B101)</f>
        <v/>
      </c>
      <c r="C101" s="4"/>
      <c r="D101" s="4"/>
      <c r="E101" s="4"/>
      <c r="F101" s="4"/>
      <c r="G101" s="4"/>
      <c r="H101" s="4"/>
      <c r="I101" s="4"/>
      <c r="J101" s="4"/>
      <c r="K101" s="4"/>
      <c r="L101" s="4"/>
      <c r="M101" s="4"/>
      <c r="N101" s="4"/>
      <c r="O101" s="6">
        <f t="shared" si="6"/>
        <v>0</v>
      </c>
      <c r="P101" s="348" t="str">
        <f>IF(O101='1'!O101,"OK","CHECK")</f>
        <v>OK</v>
      </c>
      <c r="Q101" s="137">
        <f>+'1'!Q101-'2'!O101</f>
        <v>0</v>
      </c>
    </row>
    <row r="102" spans="2:17" ht="11.25" customHeight="1" thickBot="1" x14ac:dyDescent="0.25">
      <c r="B102" s="347" t="str">
        <f>IF('1'!B102="","",'1'!B102)</f>
        <v>OdR_2</v>
      </c>
      <c r="C102" s="73"/>
      <c r="D102" s="73"/>
      <c r="E102" s="73"/>
      <c r="F102" s="73"/>
      <c r="G102" s="73"/>
      <c r="H102" s="73"/>
      <c r="I102" s="73"/>
      <c r="J102" s="73"/>
      <c r="K102" s="73"/>
      <c r="L102" s="73"/>
      <c r="M102" s="73"/>
      <c r="N102" s="73"/>
      <c r="O102" s="73"/>
      <c r="P102" s="348"/>
      <c r="Q102" s="137">
        <f>+'1'!Q102-'2'!O102</f>
        <v>0</v>
      </c>
    </row>
    <row r="103" spans="2:17" ht="11.25" customHeight="1" x14ac:dyDescent="0.2">
      <c r="B103" s="349" t="str">
        <f>IF('1'!B103="","",'1'!B103)</f>
        <v/>
      </c>
      <c r="C103" s="4"/>
      <c r="D103" s="4"/>
      <c r="E103" s="4"/>
      <c r="F103" s="4"/>
      <c r="G103" s="4"/>
      <c r="H103" s="4"/>
      <c r="I103" s="4"/>
      <c r="J103" s="4"/>
      <c r="K103" s="4"/>
      <c r="L103" s="4"/>
      <c r="M103" s="4"/>
      <c r="N103" s="4"/>
      <c r="O103" s="6">
        <f t="shared" ref="O103:O134" si="7">SUM(C103:N103)</f>
        <v>0</v>
      </c>
      <c r="P103" s="348" t="str">
        <f>IF(O103='1'!O103,"OK","CHECK")</f>
        <v>OK</v>
      </c>
      <c r="Q103" s="137">
        <f>+'1'!Q103-'2'!O103</f>
        <v>0</v>
      </c>
    </row>
    <row r="104" spans="2:17" ht="11.25" customHeight="1" x14ac:dyDescent="0.2">
      <c r="B104" s="350" t="str">
        <f>IF('1'!B104="","",'1'!B104)</f>
        <v/>
      </c>
      <c r="C104" s="4"/>
      <c r="D104" s="4"/>
      <c r="E104" s="4"/>
      <c r="F104" s="4"/>
      <c r="G104" s="4"/>
      <c r="H104" s="4"/>
      <c r="I104" s="4"/>
      <c r="J104" s="4"/>
      <c r="K104" s="4"/>
      <c r="L104" s="4"/>
      <c r="M104" s="4"/>
      <c r="N104" s="4"/>
      <c r="O104" s="6">
        <f t="shared" si="7"/>
        <v>0</v>
      </c>
      <c r="P104" s="348" t="str">
        <f>IF(O104='1'!O104,"OK","CHECK")</f>
        <v>OK</v>
      </c>
      <c r="Q104" s="137">
        <f>+'1'!Q104-'2'!O104</f>
        <v>0</v>
      </c>
    </row>
    <row r="105" spans="2:17" ht="11.25" customHeight="1" x14ac:dyDescent="0.2">
      <c r="B105" s="350" t="str">
        <f>IF('1'!B105="","",'1'!B105)</f>
        <v/>
      </c>
      <c r="C105" s="4"/>
      <c r="D105" s="4"/>
      <c r="E105" s="4"/>
      <c r="F105" s="4"/>
      <c r="G105" s="4"/>
      <c r="H105" s="4"/>
      <c r="I105" s="4"/>
      <c r="J105" s="4"/>
      <c r="K105" s="4"/>
      <c r="L105" s="4"/>
      <c r="M105" s="4"/>
      <c r="N105" s="4"/>
      <c r="O105" s="6">
        <f t="shared" si="7"/>
        <v>0</v>
      </c>
      <c r="P105" s="348" t="str">
        <f>IF(O105='1'!O105,"OK","CHECK")</f>
        <v>OK</v>
      </c>
      <c r="Q105" s="137">
        <f>+'1'!Q105-'2'!O105</f>
        <v>0</v>
      </c>
    </row>
    <row r="106" spans="2:17" ht="11.25" customHeight="1" x14ac:dyDescent="0.2">
      <c r="B106" s="350" t="str">
        <f>IF('1'!B106="","",'1'!B106)</f>
        <v/>
      </c>
      <c r="C106" s="4"/>
      <c r="D106" s="4"/>
      <c r="E106" s="4"/>
      <c r="F106" s="4"/>
      <c r="G106" s="4"/>
      <c r="H106" s="4"/>
      <c r="I106" s="4"/>
      <c r="J106" s="4"/>
      <c r="K106" s="4"/>
      <c r="L106" s="4"/>
      <c r="M106" s="4"/>
      <c r="N106" s="4"/>
      <c r="O106" s="6">
        <f t="shared" si="7"/>
        <v>0</v>
      </c>
      <c r="P106" s="348" t="str">
        <f>IF(O106='1'!O106,"OK","CHECK")</f>
        <v>OK</v>
      </c>
      <c r="Q106" s="137">
        <f>+'1'!Q106-'2'!O106</f>
        <v>0</v>
      </c>
    </row>
    <row r="107" spans="2:17" ht="11.25" customHeight="1" x14ac:dyDescent="0.2">
      <c r="B107" s="350" t="str">
        <f>IF('1'!B107="","",'1'!B107)</f>
        <v/>
      </c>
      <c r="C107" s="4"/>
      <c r="D107" s="4"/>
      <c r="E107" s="4"/>
      <c r="F107" s="4"/>
      <c r="G107" s="4"/>
      <c r="H107" s="4"/>
      <c r="I107" s="4"/>
      <c r="J107" s="4"/>
      <c r="K107" s="4"/>
      <c r="L107" s="4"/>
      <c r="M107" s="4"/>
      <c r="N107" s="4"/>
      <c r="O107" s="6">
        <f t="shared" si="7"/>
        <v>0</v>
      </c>
      <c r="P107" s="348" t="str">
        <f>IF(O107='1'!O107,"OK","CHECK")</f>
        <v>OK</v>
      </c>
      <c r="Q107" s="137">
        <f>+'1'!Q107-'2'!O107</f>
        <v>0</v>
      </c>
    </row>
    <row r="108" spans="2:17" ht="11.25" customHeight="1" x14ac:dyDescent="0.2">
      <c r="B108" s="350" t="str">
        <f>IF('1'!B108="","",'1'!B108)</f>
        <v/>
      </c>
      <c r="C108" s="4"/>
      <c r="D108" s="4"/>
      <c r="E108" s="4"/>
      <c r="F108" s="4"/>
      <c r="G108" s="4"/>
      <c r="H108" s="4"/>
      <c r="I108" s="4"/>
      <c r="J108" s="4"/>
      <c r="K108" s="4"/>
      <c r="L108" s="4"/>
      <c r="M108" s="4"/>
      <c r="N108" s="4"/>
      <c r="O108" s="6">
        <f t="shared" si="7"/>
        <v>0</v>
      </c>
      <c r="P108" s="348" t="str">
        <f>IF(O108='1'!O108,"OK","CHECK")</f>
        <v>OK</v>
      </c>
      <c r="Q108" s="137">
        <f>+'1'!Q108-'2'!O108</f>
        <v>0</v>
      </c>
    </row>
    <row r="109" spans="2:17" ht="11.25" customHeight="1" x14ac:dyDescent="0.2">
      <c r="B109" s="350" t="str">
        <f>IF('1'!B109="","",'1'!B109)</f>
        <v/>
      </c>
      <c r="C109" s="4"/>
      <c r="D109" s="4"/>
      <c r="E109" s="4"/>
      <c r="F109" s="4"/>
      <c r="G109" s="4"/>
      <c r="H109" s="4"/>
      <c r="I109" s="4"/>
      <c r="J109" s="4"/>
      <c r="K109" s="4"/>
      <c r="L109" s="4"/>
      <c r="M109" s="4"/>
      <c r="N109" s="4"/>
      <c r="O109" s="6">
        <f t="shared" si="7"/>
        <v>0</v>
      </c>
      <c r="P109" s="348" t="str">
        <f>IF(O109='1'!O109,"OK","CHECK")</f>
        <v>OK</v>
      </c>
      <c r="Q109" s="137">
        <f>+'1'!Q109-'2'!O109</f>
        <v>0</v>
      </c>
    </row>
    <row r="110" spans="2:17" ht="11.25" customHeight="1" x14ac:dyDescent="0.2">
      <c r="B110" s="350" t="str">
        <f>IF('1'!B110="","",'1'!B110)</f>
        <v/>
      </c>
      <c r="C110" s="4"/>
      <c r="D110" s="4"/>
      <c r="E110" s="4"/>
      <c r="F110" s="4"/>
      <c r="G110" s="4"/>
      <c r="H110" s="4"/>
      <c r="I110" s="4"/>
      <c r="J110" s="4"/>
      <c r="K110" s="4"/>
      <c r="L110" s="4"/>
      <c r="M110" s="4"/>
      <c r="N110" s="4"/>
      <c r="O110" s="6">
        <f t="shared" si="7"/>
        <v>0</v>
      </c>
      <c r="P110" s="348" t="str">
        <f>IF(O110='1'!O110,"OK","CHECK")</f>
        <v>OK</v>
      </c>
      <c r="Q110" s="137">
        <f>+'1'!Q110-'2'!O110</f>
        <v>0</v>
      </c>
    </row>
    <row r="111" spans="2:17" ht="11.25" customHeight="1" x14ac:dyDescent="0.2">
      <c r="B111" s="350" t="str">
        <f>IF('1'!B111="","",'1'!B111)</f>
        <v/>
      </c>
      <c r="C111" s="4"/>
      <c r="D111" s="4"/>
      <c r="E111" s="4"/>
      <c r="F111" s="4"/>
      <c r="G111" s="4"/>
      <c r="H111" s="4"/>
      <c r="I111" s="4"/>
      <c r="J111" s="4"/>
      <c r="K111" s="4"/>
      <c r="L111" s="4"/>
      <c r="M111" s="4"/>
      <c r="N111" s="4"/>
      <c r="O111" s="6">
        <f t="shared" si="7"/>
        <v>0</v>
      </c>
      <c r="P111" s="348" t="str">
        <f>IF(O111='1'!O111,"OK","CHECK")</f>
        <v>OK</v>
      </c>
      <c r="Q111" s="137">
        <f>+'1'!Q111-'2'!O111</f>
        <v>0</v>
      </c>
    </row>
    <row r="112" spans="2:17" ht="11.25" customHeight="1" x14ac:dyDescent="0.2">
      <c r="B112" s="350" t="str">
        <f>IF('1'!B112="","",'1'!B112)</f>
        <v/>
      </c>
      <c r="C112" s="4"/>
      <c r="D112" s="4"/>
      <c r="E112" s="4"/>
      <c r="F112" s="4"/>
      <c r="G112" s="4"/>
      <c r="H112" s="4"/>
      <c r="I112" s="4"/>
      <c r="J112" s="4"/>
      <c r="K112" s="4"/>
      <c r="L112" s="4"/>
      <c r="M112" s="4"/>
      <c r="N112" s="4"/>
      <c r="O112" s="6">
        <f t="shared" si="7"/>
        <v>0</v>
      </c>
      <c r="P112" s="348" t="str">
        <f>IF(O112='1'!O112,"OK","CHECK")</f>
        <v>OK</v>
      </c>
      <c r="Q112" s="137">
        <f>+'1'!Q112-'2'!O112</f>
        <v>0</v>
      </c>
    </row>
    <row r="113" spans="2:17" ht="11.25" customHeight="1" x14ac:dyDescent="0.2">
      <c r="B113" s="350" t="str">
        <f>IF('1'!B113="","",'1'!B113)</f>
        <v/>
      </c>
      <c r="C113" s="4"/>
      <c r="D113" s="4"/>
      <c r="E113" s="4"/>
      <c r="F113" s="4"/>
      <c r="G113" s="4"/>
      <c r="H113" s="4"/>
      <c r="I113" s="4"/>
      <c r="J113" s="4"/>
      <c r="K113" s="4"/>
      <c r="L113" s="4"/>
      <c r="M113" s="4"/>
      <c r="N113" s="4"/>
      <c r="O113" s="6">
        <f t="shared" si="7"/>
        <v>0</v>
      </c>
      <c r="P113" s="348" t="str">
        <f>IF(O113='1'!O113,"OK","CHECK")</f>
        <v>OK</v>
      </c>
      <c r="Q113" s="137">
        <f>+'1'!Q113-'2'!O113</f>
        <v>0</v>
      </c>
    </row>
    <row r="114" spans="2:17" ht="11.25" customHeight="1" x14ac:dyDescent="0.2">
      <c r="B114" s="350" t="str">
        <f>IF('1'!B114="","",'1'!B114)</f>
        <v/>
      </c>
      <c r="C114" s="4"/>
      <c r="D114" s="4"/>
      <c r="E114" s="4"/>
      <c r="F114" s="4"/>
      <c r="G114" s="4"/>
      <c r="H114" s="4"/>
      <c r="I114" s="4"/>
      <c r="J114" s="4"/>
      <c r="K114" s="4"/>
      <c r="L114" s="4"/>
      <c r="M114" s="4"/>
      <c r="N114" s="4"/>
      <c r="O114" s="6">
        <f t="shared" si="7"/>
        <v>0</v>
      </c>
      <c r="P114" s="348" t="str">
        <f>IF(O114='1'!O114,"OK","CHECK")</f>
        <v>OK</v>
      </c>
      <c r="Q114" s="137">
        <f>+'1'!Q114-'2'!O114</f>
        <v>0</v>
      </c>
    </row>
    <row r="115" spans="2:17" ht="11.25" customHeight="1" x14ac:dyDescent="0.2">
      <c r="B115" s="350" t="str">
        <f>IF('1'!B115="","",'1'!B115)</f>
        <v/>
      </c>
      <c r="C115" s="4"/>
      <c r="D115" s="4"/>
      <c r="E115" s="4"/>
      <c r="F115" s="4"/>
      <c r="G115" s="4"/>
      <c r="H115" s="4"/>
      <c r="I115" s="4"/>
      <c r="J115" s="4"/>
      <c r="K115" s="4"/>
      <c r="L115" s="4"/>
      <c r="M115" s="4"/>
      <c r="N115" s="4"/>
      <c r="O115" s="6">
        <f t="shared" si="7"/>
        <v>0</v>
      </c>
      <c r="P115" s="348" t="str">
        <f>IF(O115='1'!O115,"OK","CHECK")</f>
        <v>OK</v>
      </c>
      <c r="Q115" s="137">
        <f>+'1'!Q115-'2'!O115</f>
        <v>0</v>
      </c>
    </row>
    <row r="116" spans="2:17" ht="11.25" customHeight="1" thickBot="1" x14ac:dyDescent="0.25">
      <c r="B116" s="350" t="str">
        <f>IF('1'!B116="","",'1'!B116)</f>
        <v/>
      </c>
      <c r="C116" s="4"/>
      <c r="D116" s="4"/>
      <c r="E116" s="4"/>
      <c r="F116" s="4"/>
      <c r="G116" s="4"/>
      <c r="H116" s="4"/>
      <c r="I116" s="4"/>
      <c r="J116" s="4"/>
      <c r="K116" s="4"/>
      <c r="L116" s="4"/>
      <c r="M116" s="4"/>
      <c r="N116" s="4"/>
      <c r="O116" s="6">
        <f t="shared" si="7"/>
        <v>0</v>
      </c>
      <c r="P116" s="348" t="str">
        <f>IF(O116='1'!O116,"OK","CHECK")</f>
        <v>OK</v>
      </c>
      <c r="Q116" s="137">
        <f>+'1'!Q116-'2'!O116</f>
        <v>0</v>
      </c>
    </row>
    <row r="117" spans="2:17" ht="12.75" thickBot="1" x14ac:dyDescent="0.25">
      <c r="B117" s="363" t="str">
        <f>IF('1'!B117="","",'1'!B117)</f>
        <v xml:space="preserve">B) Strumentazione e attrezzature </v>
      </c>
      <c r="C117" s="337" t="str">
        <f>IF(DB!$D$14="","",IF(DB!$D$14=1,0,IF(DB!$D$14=2,(SUM(C118:C129)))))</f>
        <v/>
      </c>
      <c r="D117" s="337" t="str">
        <f>IF(DB!$D$14="","",IF(DB!$D$14=1,0,IF(DB!$D$14=2,(SUM(D118:D129)))))</f>
        <v/>
      </c>
      <c r="E117" s="337" t="str">
        <f>IF(DB!$D$14="","",IF(DB!$D$14=1,0,IF(DB!$D$14=2,(SUM(E118:E129)))))</f>
        <v/>
      </c>
      <c r="F117" s="337" t="str">
        <f>IF(DB!$D$14="","",IF(DB!$D$14=1,0,IF(DB!$D$14=2,(SUM(F118:F129)))))</f>
        <v/>
      </c>
      <c r="G117" s="337" t="str">
        <f>IF(DB!$D$14="","",IF(DB!$D$14=1,0,IF(DB!$D$14=2,(SUM(G118:G129)))))</f>
        <v/>
      </c>
      <c r="H117" s="337" t="str">
        <f>IF(DB!$D$14="","",IF(DB!$D$14=1,0,IF(DB!$D$14=2,(SUM(H118:H129)))))</f>
        <v/>
      </c>
      <c r="I117" s="337" t="str">
        <f>IF(DB!$D$14="","",IF(DB!$D$14=1,0,IF(DB!$D$14=2,(SUM(I118:I129)))))</f>
        <v/>
      </c>
      <c r="J117" s="337" t="str">
        <f>IF(DB!$D$14="","",IF(DB!$D$14=1,0,IF(DB!$D$14=2,(SUM(J118:J129)))))</f>
        <v/>
      </c>
      <c r="K117" s="337" t="str">
        <f>IF(DB!$D$14="","",IF(DB!$D$14=1,0,IF(DB!$D$14=2,(SUM(K118:K129)))))</f>
        <v/>
      </c>
      <c r="L117" s="337" t="str">
        <f>IF(DB!$D$14="","",IF(DB!$D$14=1,0,IF(DB!$D$14=2,(SUM(L118:L129)))))</f>
        <v/>
      </c>
      <c r="M117" s="337" t="str">
        <f>IF(DB!$D$14="","",IF(DB!$D$14=1,0,IF(DB!$D$14=2,(SUM(M118:M129)))))</f>
        <v/>
      </c>
      <c r="N117" s="337" t="str">
        <f>IF(DB!$D$14="","",IF(DB!$D$14=1,0,IF(DB!$D$14=2,(SUM(N118:N129)))))</f>
        <v/>
      </c>
      <c r="O117" s="337">
        <f t="shared" si="7"/>
        <v>0</v>
      </c>
      <c r="P117" s="348" t="str">
        <f>IF(DB!$D$14=1,"",IF(O117='1'!O117,"OK","CHECK"))</f>
        <v>OK</v>
      </c>
      <c r="Q117" s="137">
        <f>+'1'!Q117-'2'!O117</f>
        <v>0</v>
      </c>
    </row>
    <row r="118" spans="2:17" ht="11.25" customHeight="1" x14ac:dyDescent="0.2">
      <c r="B118" s="350" t="str">
        <f>IF('1'!B118="","",'1'!B118)</f>
        <v/>
      </c>
      <c r="C118" s="4"/>
      <c r="D118" s="4"/>
      <c r="E118" s="4"/>
      <c r="F118" s="4"/>
      <c r="G118" s="4"/>
      <c r="H118" s="4"/>
      <c r="I118" s="4"/>
      <c r="J118" s="4"/>
      <c r="K118" s="4"/>
      <c r="L118" s="4"/>
      <c r="M118" s="4"/>
      <c r="N118" s="4"/>
      <c r="O118" s="6">
        <f t="shared" si="7"/>
        <v>0</v>
      </c>
      <c r="P118" s="348" t="str">
        <f>IF(DB!$D$14=1,"",IF(O118='1'!O118,"OK","CHECK"))</f>
        <v>OK</v>
      </c>
      <c r="Q118" s="137">
        <f>+'1'!Q118-'2'!O118</f>
        <v>0</v>
      </c>
    </row>
    <row r="119" spans="2:17" ht="11.25" customHeight="1" x14ac:dyDescent="0.2">
      <c r="B119" s="350" t="str">
        <f>IF('1'!B119="","",'1'!B119)</f>
        <v/>
      </c>
      <c r="C119" s="4"/>
      <c r="D119" s="4"/>
      <c r="E119" s="4"/>
      <c r="F119" s="4"/>
      <c r="G119" s="4"/>
      <c r="H119" s="4"/>
      <c r="I119" s="4"/>
      <c r="J119" s="4"/>
      <c r="K119" s="4"/>
      <c r="L119" s="4"/>
      <c r="M119" s="4"/>
      <c r="N119" s="4"/>
      <c r="O119" s="6">
        <f t="shared" si="7"/>
        <v>0</v>
      </c>
      <c r="P119" s="348" t="str">
        <f>IF(DB!$D$14=1,"",IF(O119='1'!O119,"OK","CHECK"))</f>
        <v>OK</v>
      </c>
      <c r="Q119" s="137">
        <f>+'1'!Q119-'2'!O119</f>
        <v>0</v>
      </c>
    </row>
    <row r="120" spans="2:17" ht="11.25" customHeight="1" x14ac:dyDescent="0.2">
      <c r="B120" s="350" t="str">
        <f>IF('1'!B120="","",'1'!B120)</f>
        <v/>
      </c>
      <c r="C120" s="4"/>
      <c r="D120" s="4"/>
      <c r="E120" s="4"/>
      <c r="F120" s="4"/>
      <c r="G120" s="4"/>
      <c r="H120" s="4"/>
      <c r="I120" s="4"/>
      <c r="J120" s="4"/>
      <c r="K120" s="4"/>
      <c r="L120" s="4"/>
      <c r="M120" s="4"/>
      <c r="N120" s="4"/>
      <c r="O120" s="6">
        <f t="shared" si="7"/>
        <v>0</v>
      </c>
      <c r="P120" s="348" t="str">
        <f>IF(DB!$D$14=1,"",IF(O120='1'!O120,"OK","CHECK"))</f>
        <v>OK</v>
      </c>
      <c r="Q120" s="137">
        <f>+'1'!Q120-'2'!O120</f>
        <v>0</v>
      </c>
    </row>
    <row r="121" spans="2:17" ht="11.25" customHeight="1" x14ac:dyDescent="0.2">
      <c r="B121" s="350" t="str">
        <f>IF('1'!B121="","",'1'!B121)</f>
        <v/>
      </c>
      <c r="C121" s="4"/>
      <c r="D121" s="4"/>
      <c r="E121" s="4"/>
      <c r="F121" s="4"/>
      <c r="G121" s="4"/>
      <c r="H121" s="4"/>
      <c r="I121" s="4"/>
      <c r="J121" s="4"/>
      <c r="K121" s="4"/>
      <c r="L121" s="4"/>
      <c r="M121" s="4"/>
      <c r="N121" s="4"/>
      <c r="O121" s="6">
        <f t="shared" si="7"/>
        <v>0</v>
      </c>
      <c r="P121" s="348" t="str">
        <f>IF(DB!$D$14=1,"",IF(O121='1'!O121,"OK","CHECK"))</f>
        <v>OK</v>
      </c>
      <c r="Q121" s="137">
        <f>+'1'!Q121-'2'!O121</f>
        <v>0</v>
      </c>
    </row>
    <row r="122" spans="2:17" ht="11.25" customHeight="1" x14ac:dyDescent="0.2">
      <c r="B122" s="350" t="str">
        <f>IF('1'!B122="","",'1'!B122)</f>
        <v/>
      </c>
      <c r="C122" s="4"/>
      <c r="D122" s="4"/>
      <c r="E122" s="4"/>
      <c r="F122" s="4"/>
      <c r="G122" s="4"/>
      <c r="H122" s="4"/>
      <c r="I122" s="4"/>
      <c r="J122" s="4"/>
      <c r="K122" s="4"/>
      <c r="L122" s="4"/>
      <c r="M122" s="4"/>
      <c r="N122" s="4"/>
      <c r="O122" s="6">
        <f t="shared" si="7"/>
        <v>0</v>
      </c>
      <c r="P122" s="348" t="str">
        <f>IF(DB!$D$14=1,"",IF(O122='1'!O122,"OK","CHECK"))</f>
        <v>OK</v>
      </c>
      <c r="Q122" s="137">
        <f>+'1'!Q122-'2'!O122</f>
        <v>0</v>
      </c>
    </row>
    <row r="123" spans="2:17" ht="11.25" customHeight="1" x14ac:dyDescent="0.2">
      <c r="B123" s="350" t="str">
        <f>IF('1'!B123="","",'1'!B123)</f>
        <v/>
      </c>
      <c r="C123" s="4"/>
      <c r="D123" s="4"/>
      <c r="E123" s="4"/>
      <c r="F123" s="4"/>
      <c r="G123" s="4"/>
      <c r="H123" s="4"/>
      <c r="I123" s="4"/>
      <c r="J123" s="4"/>
      <c r="K123" s="4"/>
      <c r="L123" s="4"/>
      <c r="M123" s="4"/>
      <c r="N123" s="4"/>
      <c r="O123" s="6">
        <f t="shared" si="7"/>
        <v>0</v>
      </c>
      <c r="P123" s="348" t="str">
        <f>IF(DB!$D$14=1,"",IF(O123='1'!O123,"OK","CHECK"))</f>
        <v>OK</v>
      </c>
      <c r="Q123" s="137">
        <f>+'1'!Q123-'2'!O123</f>
        <v>0</v>
      </c>
    </row>
    <row r="124" spans="2:17" ht="11.25" customHeight="1" x14ac:dyDescent="0.2">
      <c r="B124" s="350" t="str">
        <f>IF('1'!B124="","",'1'!B124)</f>
        <v/>
      </c>
      <c r="C124" s="4"/>
      <c r="D124" s="4"/>
      <c r="E124" s="4"/>
      <c r="F124" s="4"/>
      <c r="G124" s="4"/>
      <c r="H124" s="4"/>
      <c r="I124" s="4"/>
      <c r="J124" s="4"/>
      <c r="K124" s="4"/>
      <c r="L124" s="4"/>
      <c r="M124" s="4"/>
      <c r="N124" s="4"/>
      <c r="O124" s="6">
        <f t="shared" si="7"/>
        <v>0</v>
      </c>
      <c r="P124" s="348" t="str">
        <f>IF(DB!$D$14=1,"",IF(O124='1'!O124,"OK","CHECK"))</f>
        <v>OK</v>
      </c>
      <c r="Q124" s="137">
        <f>+'1'!Q124-'2'!O124</f>
        <v>0</v>
      </c>
    </row>
    <row r="125" spans="2:17" ht="11.25" customHeight="1" x14ac:dyDescent="0.2">
      <c r="B125" s="350" t="str">
        <f>IF('1'!B125="","",'1'!B125)</f>
        <v/>
      </c>
      <c r="C125" s="4"/>
      <c r="D125" s="4"/>
      <c r="E125" s="4"/>
      <c r="F125" s="4"/>
      <c r="G125" s="4"/>
      <c r="H125" s="4"/>
      <c r="I125" s="4"/>
      <c r="J125" s="4"/>
      <c r="K125" s="4"/>
      <c r="L125" s="4"/>
      <c r="M125" s="4"/>
      <c r="N125" s="4"/>
      <c r="O125" s="6">
        <f t="shared" si="7"/>
        <v>0</v>
      </c>
      <c r="P125" s="348" t="str">
        <f>IF(DB!$D$14=1,"",IF(O125='1'!O125,"OK","CHECK"))</f>
        <v>OK</v>
      </c>
      <c r="Q125" s="137">
        <f>+'1'!Q125-'2'!O125</f>
        <v>0</v>
      </c>
    </row>
    <row r="126" spans="2:17" ht="11.25" customHeight="1" x14ac:dyDescent="0.2">
      <c r="B126" s="350" t="str">
        <f>IF('1'!B126="","",'1'!B126)</f>
        <v/>
      </c>
      <c r="C126" s="4"/>
      <c r="D126" s="4"/>
      <c r="E126" s="4"/>
      <c r="F126" s="4"/>
      <c r="G126" s="4"/>
      <c r="H126" s="4"/>
      <c r="I126" s="4"/>
      <c r="J126" s="4"/>
      <c r="K126" s="4"/>
      <c r="L126" s="4"/>
      <c r="M126" s="4"/>
      <c r="N126" s="4"/>
      <c r="O126" s="6">
        <f t="shared" si="7"/>
        <v>0</v>
      </c>
      <c r="P126" s="348" t="str">
        <f>IF(DB!$D$14=1,"",IF(O126='1'!O126,"OK","CHECK"))</f>
        <v>OK</v>
      </c>
      <c r="Q126" s="137">
        <f>+'1'!Q126-'2'!O126</f>
        <v>0</v>
      </c>
    </row>
    <row r="127" spans="2:17" ht="11.25" customHeight="1" x14ac:dyDescent="0.2">
      <c r="B127" s="350" t="str">
        <f>IF('1'!B127="","",'1'!B127)</f>
        <v/>
      </c>
      <c r="C127" s="4"/>
      <c r="D127" s="4"/>
      <c r="E127" s="4"/>
      <c r="F127" s="4"/>
      <c r="G127" s="4"/>
      <c r="H127" s="4"/>
      <c r="I127" s="4"/>
      <c r="J127" s="4"/>
      <c r="K127" s="4"/>
      <c r="L127" s="4"/>
      <c r="M127" s="4"/>
      <c r="N127" s="4"/>
      <c r="O127" s="6">
        <f t="shared" si="7"/>
        <v>0</v>
      </c>
      <c r="P127" s="348" t="str">
        <f>IF(DB!$D$14=1,"",IF(O127='1'!O127,"OK","CHECK"))</f>
        <v>OK</v>
      </c>
      <c r="Q127" s="137">
        <f>+'1'!Q127-'2'!O127</f>
        <v>0</v>
      </c>
    </row>
    <row r="128" spans="2:17" ht="11.25" customHeight="1" x14ac:dyDescent="0.2">
      <c r="B128" s="350" t="str">
        <f>IF('1'!B128="","",'1'!B128)</f>
        <v/>
      </c>
      <c r="C128" s="4"/>
      <c r="D128" s="4"/>
      <c r="E128" s="4"/>
      <c r="F128" s="4"/>
      <c r="G128" s="4"/>
      <c r="H128" s="4"/>
      <c r="I128" s="4"/>
      <c r="J128" s="4"/>
      <c r="K128" s="4"/>
      <c r="L128" s="4"/>
      <c r="M128" s="4"/>
      <c r="N128" s="4"/>
      <c r="O128" s="6">
        <f t="shared" si="7"/>
        <v>0</v>
      </c>
      <c r="P128" s="348" t="str">
        <f>IF(DB!$D$14=1,"",IF(O128='1'!O128,"OK","CHECK"))</f>
        <v>OK</v>
      </c>
      <c r="Q128" s="137">
        <f>+'1'!Q128-'2'!O128</f>
        <v>0</v>
      </c>
    </row>
    <row r="129" spans="2:17" ht="11.25" customHeight="1" thickBot="1" x14ac:dyDescent="0.25">
      <c r="B129" s="350" t="str">
        <f>IF('1'!B129="","",'1'!B129)</f>
        <v/>
      </c>
      <c r="C129" s="42"/>
      <c r="D129" s="42"/>
      <c r="E129" s="42"/>
      <c r="F129" s="42"/>
      <c r="G129" s="42"/>
      <c r="H129" s="42"/>
      <c r="I129" s="42"/>
      <c r="J129" s="42"/>
      <c r="K129" s="42"/>
      <c r="L129" s="42"/>
      <c r="M129" s="42"/>
      <c r="N129" s="42"/>
      <c r="O129" s="43">
        <f t="shared" si="7"/>
        <v>0</v>
      </c>
      <c r="P129" s="348" t="str">
        <f>IF(DB!$D$14=1,"",IF(O129='1'!O129,"OK","CHECK"))</f>
        <v>OK</v>
      </c>
      <c r="Q129" s="137">
        <f>+'1'!Q129-'2'!O129</f>
        <v>0</v>
      </c>
    </row>
    <row r="130" spans="2:17" ht="31.5" customHeight="1" thickBot="1" x14ac:dyDescent="0.25">
      <c r="B130" s="363" t="str">
        <f>IF('1'!B130="","",'1'!B130)</f>
        <v xml:space="preserve">C) Ricerca contrattuale, le conoscenze e i brevetti acquisiti o ottenuti in licenza </v>
      </c>
      <c r="C130" s="337" t="str">
        <f>IF(DB!$D$14="","",IF(DB!$D$14=1,0,IF(DB!$D$14=2,SUM(C131:C139))))</f>
        <v/>
      </c>
      <c r="D130" s="337" t="str">
        <f>IF(DB!$D$14="","",IF(DB!$D$14=1,0,IF(DB!$D$14=2,SUM(D131:D139))))</f>
        <v/>
      </c>
      <c r="E130" s="337" t="str">
        <f>IF(DB!$D$14="","",IF(DB!$D$14=1,0,IF(DB!$D$14=2,SUM(E131:E139))))</f>
        <v/>
      </c>
      <c r="F130" s="337" t="str">
        <f>IF(DB!$D$14="","",IF(DB!$D$14=1,0,IF(DB!$D$14=2,SUM(F131:F139))))</f>
        <v/>
      </c>
      <c r="G130" s="337" t="str">
        <f>IF(DB!$D$14="","",IF(DB!$D$14=1,0,IF(DB!$D$14=2,SUM(G131:G139))))</f>
        <v/>
      </c>
      <c r="H130" s="337" t="str">
        <f>IF(DB!$D$14="","",IF(DB!$D$14=1,0,IF(DB!$D$14=2,SUM(H131:H139))))</f>
        <v/>
      </c>
      <c r="I130" s="337" t="str">
        <f>IF(DB!$D$14="","",IF(DB!$D$14=1,0,IF(DB!$D$14=2,SUM(I131:I139))))</f>
        <v/>
      </c>
      <c r="J130" s="337" t="str">
        <f>IF(DB!$D$14="","",IF(DB!$D$14=1,0,IF(DB!$D$14=2,SUM(J131:J139))))</f>
        <v/>
      </c>
      <c r="K130" s="337" t="str">
        <f>IF(DB!$D$14="","",IF(DB!$D$14=1,0,IF(DB!$D$14=2,SUM(K131:K139))))</f>
        <v/>
      </c>
      <c r="L130" s="337" t="str">
        <f>IF(DB!$D$14="","",IF(DB!$D$14=1,0,IF(DB!$D$14=2,SUM(L131:L139))))</f>
        <v/>
      </c>
      <c r="M130" s="337" t="str">
        <f>IF(DB!$D$14="","",IF(DB!$D$14=1,0,IF(DB!$D$14=2,SUM(M131:M139))))</f>
        <v/>
      </c>
      <c r="N130" s="337" t="str">
        <f>IF(DB!$D$14="","",IF(DB!$D$14=1,0,IF(DB!$D$14=2,SUM(N131:N139))))</f>
        <v/>
      </c>
      <c r="O130" s="337">
        <f t="shared" si="7"/>
        <v>0</v>
      </c>
      <c r="P130" s="348" t="str">
        <f>IF(DB!$D$14=1,"",IF(O130='1'!O130,"OK","CHECK"))</f>
        <v>OK</v>
      </c>
      <c r="Q130" s="137">
        <f>+'1'!Q130-'2'!O130</f>
        <v>0</v>
      </c>
    </row>
    <row r="131" spans="2:17" x14ac:dyDescent="0.2">
      <c r="B131" s="350" t="str">
        <f>IF('1'!B131="","",'1'!B131)</f>
        <v/>
      </c>
      <c r="C131" s="4"/>
      <c r="D131" s="4"/>
      <c r="E131" s="4"/>
      <c r="F131" s="4"/>
      <c r="G131" s="4"/>
      <c r="H131" s="4"/>
      <c r="I131" s="4"/>
      <c r="J131" s="4"/>
      <c r="K131" s="4"/>
      <c r="L131" s="4"/>
      <c r="M131" s="4"/>
      <c r="N131" s="4"/>
      <c r="O131" s="6">
        <f t="shared" si="7"/>
        <v>0</v>
      </c>
      <c r="P131" s="348" t="str">
        <f>IF(DB!$D$14=1,"",IF(O131='1'!O131,"OK","CHECK"))</f>
        <v>OK</v>
      </c>
      <c r="Q131" s="137">
        <f>+'1'!Q131-'2'!O131</f>
        <v>0</v>
      </c>
    </row>
    <row r="132" spans="2:17" x14ac:dyDescent="0.2">
      <c r="B132" s="350" t="str">
        <f>IF('1'!B132="","",'1'!B132)</f>
        <v/>
      </c>
      <c r="C132" s="4"/>
      <c r="D132" s="4"/>
      <c r="E132" s="4"/>
      <c r="F132" s="4"/>
      <c r="G132" s="4"/>
      <c r="H132" s="4"/>
      <c r="I132" s="4"/>
      <c r="J132" s="4"/>
      <c r="K132" s="4"/>
      <c r="L132" s="4"/>
      <c r="M132" s="4"/>
      <c r="N132" s="4"/>
      <c r="O132" s="6">
        <f t="shared" si="7"/>
        <v>0</v>
      </c>
      <c r="P132" s="348" t="str">
        <f>IF(DB!$D$14=1,"",IF(O132='1'!O132,"OK","CHECK"))</f>
        <v>OK</v>
      </c>
      <c r="Q132" s="137">
        <f>+'1'!Q132-'2'!O132</f>
        <v>0</v>
      </c>
    </row>
    <row r="133" spans="2:17" x14ac:dyDescent="0.2">
      <c r="B133" s="350" t="str">
        <f>IF('1'!B133="","",'1'!B133)</f>
        <v/>
      </c>
      <c r="C133" s="4"/>
      <c r="D133" s="4"/>
      <c r="E133" s="4"/>
      <c r="F133" s="4"/>
      <c r="G133" s="4"/>
      <c r="H133" s="4"/>
      <c r="I133" s="4"/>
      <c r="J133" s="4"/>
      <c r="K133" s="4"/>
      <c r="L133" s="4"/>
      <c r="M133" s="4"/>
      <c r="N133" s="4"/>
      <c r="O133" s="6">
        <f t="shared" si="7"/>
        <v>0</v>
      </c>
      <c r="P133" s="348" t="str">
        <f>IF(DB!$D$14=1,"",IF(O133='1'!O133,"OK","CHECK"))</f>
        <v>OK</v>
      </c>
      <c r="Q133" s="137">
        <f>+'1'!Q133-'2'!O133</f>
        <v>0</v>
      </c>
    </row>
    <row r="134" spans="2:17" x14ac:dyDescent="0.2">
      <c r="B134" s="350" t="str">
        <f>IF('1'!B134="","",'1'!B134)</f>
        <v/>
      </c>
      <c r="C134" s="4"/>
      <c r="D134" s="4"/>
      <c r="E134" s="4"/>
      <c r="F134" s="4"/>
      <c r="G134" s="4"/>
      <c r="H134" s="4"/>
      <c r="I134" s="4"/>
      <c r="J134" s="4"/>
      <c r="K134" s="4"/>
      <c r="L134" s="4"/>
      <c r="M134" s="4"/>
      <c r="N134" s="4"/>
      <c r="O134" s="6">
        <f t="shared" si="7"/>
        <v>0</v>
      </c>
      <c r="P134" s="348" t="str">
        <f>IF(DB!$D$14=1,"",IF(O134='1'!O134,"OK","CHECK"))</f>
        <v>OK</v>
      </c>
      <c r="Q134" s="137">
        <f>+'1'!Q134-'2'!O134</f>
        <v>0</v>
      </c>
    </row>
    <row r="135" spans="2:17" x14ac:dyDescent="0.2">
      <c r="B135" s="350" t="str">
        <f>IF('1'!B135="","",'1'!B135)</f>
        <v/>
      </c>
      <c r="C135" s="4"/>
      <c r="D135" s="4"/>
      <c r="E135" s="4"/>
      <c r="F135" s="4"/>
      <c r="G135" s="4"/>
      <c r="H135" s="4"/>
      <c r="I135" s="4"/>
      <c r="J135" s="4"/>
      <c r="K135" s="4"/>
      <c r="L135" s="4"/>
      <c r="M135" s="4"/>
      <c r="N135" s="4"/>
      <c r="O135" s="6">
        <f t="shared" ref="O135:O153" si="8">SUM(C135:N135)</f>
        <v>0</v>
      </c>
      <c r="P135" s="348" t="str">
        <f>IF(DB!$D$14=1,"",IF(O135='1'!O135,"OK","CHECK"))</f>
        <v>OK</v>
      </c>
      <c r="Q135" s="137">
        <f>+'1'!Q135-'2'!O135</f>
        <v>0</v>
      </c>
    </row>
    <row r="136" spans="2:17" x14ac:dyDescent="0.2">
      <c r="B136" s="350" t="str">
        <f>IF('1'!B136="","",'1'!B136)</f>
        <v/>
      </c>
      <c r="C136" s="4"/>
      <c r="D136" s="4"/>
      <c r="E136" s="4"/>
      <c r="F136" s="4"/>
      <c r="G136" s="4"/>
      <c r="H136" s="4"/>
      <c r="I136" s="4"/>
      <c r="J136" s="4"/>
      <c r="K136" s="4"/>
      <c r="L136" s="4"/>
      <c r="M136" s="4"/>
      <c r="N136" s="4"/>
      <c r="O136" s="6">
        <f t="shared" si="8"/>
        <v>0</v>
      </c>
      <c r="P136" s="348" t="str">
        <f>IF(DB!$D$14=1,"",IF(O136='1'!O136,"OK","CHECK"))</f>
        <v>OK</v>
      </c>
      <c r="Q136" s="137">
        <f>+'1'!Q136-'2'!O136</f>
        <v>0</v>
      </c>
    </row>
    <row r="137" spans="2:17" x14ac:dyDescent="0.2">
      <c r="B137" s="350" t="str">
        <f>IF('1'!B137="","",'1'!B137)</f>
        <v/>
      </c>
      <c r="C137" s="4"/>
      <c r="D137" s="4"/>
      <c r="E137" s="4"/>
      <c r="F137" s="4"/>
      <c r="G137" s="4"/>
      <c r="H137" s="4"/>
      <c r="I137" s="4"/>
      <c r="J137" s="4"/>
      <c r="K137" s="4"/>
      <c r="L137" s="4"/>
      <c r="M137" s="4"/>
      <c r="N137" s="4"/>
      <c r="O137" s="6">
        <f t="shared" si="8"/>
        <v>0</v>
      </c>
      <c r="P137" s="348" t="str">
        <f>IF(DB!$D$14=1,"",IF(O137='1'!O137,"OK","CHECK"))</f>
        <v>OK</v>
      </c>
      <c r="Q137" s="137">
        <f>+'1'!Q137-'2'!O137</f>
        <v>0</v>
      </c>
    </row>
    <row r="138" spans="2:17" x14ac:dyDescent="0.2">
      <c r="B138" s="350" t="str">
        <f>IF('1'!B138="","",'1'!B138)</f>
        <v/>
      </c>
      <c r="C138" s="4"/>
      <c r="D138" s="4"/>
      <c r="E138" s="4"/>
      <c r="F138" s="4"/>
      <c r="G138" s="4"/>
      <c r="H138" s="4"/>
      <c r="I138" s="4"/>
      <c r="J138" s="4"/>
      <c r="K138" s="4"/>
      <c r="L138" s="4"/>
      <c r="M138" s="4"/>
      <c r="N138" s="4"/>
      <c r="O138" s="6">
        <f t="shared" si="8"/>
        <v>0</v>
      </c>
      <c r="P138" s="348" t="str">
        <f>IF(DB!$D$14=1,"",IF(O138='1'!O138,"OK","CHECK"))</f>
        <v>OK</v>
      </c>
      <c r="Q138" s="137">
        <f>+'1'!Q138-'2'!O138</f>
        <v>0</v>
      </c>
    </row>
    <row r="139" spans="2:17" ht="12" thickBot="1" x14ac:dyDescent="0.25">
      <c r="B139" s="350" t="str">
        <f>IF('1'!B139="","",'1'!B139)</f>
        <v/>
      </c>
      <c r="C139" s="4"/>
      <c r="D139" s="4"/>
      <c r="E139" s="4"/>
      <c r="F139" s="4"/>
      <c r="G139" s="4"/>
      <c r="H139" s="4"/>
      <c r="I139" s="4"/>
      <c r="J139" s="4"/>
      <c r="K139" s="4"/>
      <c r="L139" s="4"/>
      <c r="M139" s="4"/>
      <c r="N139" s="4"/>
      <c r="O139" s="6">
        <f t="shared" si="8"/>
        <v>0</v>
      </c>
      <c r="P139" s="348" t="str">
        <f>IF(DB!$D$14=1,"",IF(O139='1'!O139,"OK","CHECK"))</f>
        <v>OK</v>
      </c>
      <c r="Q139" s="137">
        <f>+'1'!Q139-'2'!O139</f>
        <v>0</v>
      </c>
    </row>
    <row r="140" spans="2:17" ht="48" customHeight="1" thickBot="1" x14ac:dyDescent="0.25">
      <c r="B140" s="363" t="str">
        <f>IF('1'!B140="","",'1'!B140)</f>
        <v>D) Altri costi di esercizio</v>
      </c>
      <c r="C140" s="337" t="str">
        <f>IF(DB!$D$14="","",IF(DB!$D$14=1,0,IF(DB!$D$14=2,SUM(C141:C149))))</f>
        <v/>
      </c>
      <c r="D140" s="337" t="str">
        <f>IF(DB!$D$14="","",IF(DB!$D$14=1,0,IF(DB!$D$14=2,SUM(D141:D149))))</f>
        <v/>
      </c>
      <c r="E140" s="337" t="str">
        <f>IF(DB!$D$14="","",IF(DB!$D$14=1,0,IF(DB!$D$14=2,SUM(E141:E149))))</f>
        <v/>
      </c>
      <c r="F140" s="337" t="str">
        <f>IF(DB!$D$14="","",IF(DB!$D$14=1,0,IF(DB!$D$14=2,SUM(F141:F149))))</f>
        <v/>
      </c>
      <c r="G140" s="337" t="str">
        <f>IF(DB!$D$14="","",IF(DB!$D$14=1,0,IF(DB!$D$14=2,SUM(G141:G149))))</f>
        <v/>
      </c>
      <c r="H140" s="337" t="str">
        <f>IF(DB!$D$14="","",IF(DB!$D$14=1,0,IF(DB!$D$14=2,SUM(H141:H149))))</f>
        <v/>
      </c>
      <c r="I140" s="337" t="str">
        <f>IF(DB!$D$14="","",IF(DB!$D$14=1,0,IF(DB!$D$14=2,SUM(I141:I149))))</f>
        <v/>
      </c>
      <c r="J140" s="337" t="str">
        <f>IF(DB!$D$14="","",IF(DB!$D$14=1,0,IF(DB!$D$14=2,SUM(J141:J149))))</f>
        <v/>
      </c>
      <c r="K140" s="337" t="str">
        <f>IF(DB!$D$14="","",IF(DB!$D$14=1,0,IF(DB!$D$14=2,SUM(K141:K149))))</f>
        <v/>
      </c>
      <c r="L140" s="337" t="str">
        <f>IF(DB!$D$14="","",IF(DB!$D$14=1,0,IF(DB!$D$14=2,SUM(L141:L149))))</f>
        <v/>
      </c>
      <c r="M140" s="337" t="str">
        <f>IF(DB!$D$14="","",IF(DB!$D$14=1,0,IF(DB!$D$14=2,SUM(M141:M149))))</f>
        <v/>
      </c>
      <c r="N140" s="337" t="str">
        <f>IF(DB!$D$14="","",IF(DB!$D$14=1,0,IF(DB!$D$14=2,SUM(N141:N149))))</f>
        <v/>
      </c>
      <c r="O140" s="337">
        <f t="shared" si="8"/>
        <v>0</v>
      </c>
      <c r="P140" s="348" t="str">
        <f>IF(DB!$D$14=1,"",IF(O140='1'!O140,"OK","CHECK"))</f>
        <v>OK</v>
      </c>
      <c r="Q140" s="137">
        <f>+'1'!Q140-'2'!O140</f>
        <v>0</v>
      </c>
    </row>
    <row r="141" spans="2:17" x14ac:dyDescent="0.2">
      <c r="B141" s="350" t="str">
        <f>IF('1'!B141="","",'1'!B141)</f>
        <v/>
      </c>
      <c r="C141" s="4"/>
      <c r="D141" s="4"/>
      <c r="E141" s="4"/>
      <c r="F141" s="4"/>
      <c r="G141" s="4"/>
      <c r="H141" s="4"/>
      <c r="I141" s="4"/>
      <c r="J141" s="4"/>
      <c r="K141" s="4"/>
      <c r="L141" s="4"/>
      <c r="M141" s="4"/>
      <c r="N141" s="4"/>
      <c r="O141" s="6">
        <f t="shared" si="8"/>
        <v>0</v>
      </c>
      <c r="P141" s="348" t="str">
        <f>IF(DB!$D$14=1,"",IF(O141='1'!O141,"OK","CHECK"))</f>
        <v>OK</v>
      </c>
      <c r="Q141" s="137">
        <f>+'1'!Q141-'2'!O141</f>
        <v>0</v>
      </c>
    </row>
    <row r="142" spans="2:17" x14ac:dyDescent="0.2">
      <c r="B142" s="350" t="str">
        <f>IF('1'!B142="","",'1'!B142)</f>
        <v/>
      </c>
      <c r="C142" s="4"/>
      <c r="D142" s="4"/>
      <c r="E142" s="4"/>
      <c r="F142" s="4"/>
      <c r="G142" s="4"/>
      <c r="H142" s="4"/>
      <c r="I142" s="4"/>
      <c r="J142" s="4"/>
      <c r="K142" s="4"/>
      <c r="L142" s="4"/>
      <c r="M142" s="4"/>
      <c r="N142" s="4"/>
      <c r="O142" s="6">
        <f t="shared" si="8"/>
        <v>0</v>
      </c>
      <c r="P142" s="348" t="str">
        <f>IF(DB!$D$14=1,"",IF(O142='1'!O142,"OK","CHECK"))</f>
        <v>OK</v>
      </c>
      <c r="Q142" s="137">
        <f>+'1'!Q142-'2'!O142</f>
        <v>0</v>
      </c>
    </row>
    <row r="143" spans="2:17" x14ac:dyDescent="0.2">
      <c r="B143" s="350" t="str">
        <f>IF('1'!B143="","",'1'!B143)</f>
        <v/>
      </c>
      <c r="C143" s="4"/>
      <c r="D143" s="4"/>
      <c r="E143" s="4"/>
      <c r="F143" s="4"/>
      <c r="G143" s="4"/>
      <c r="H143" s="4"/>
      <c r="I143" s="4"/>
      <c r="J143" s="4"/>
      <c r="K143" s="4"/>
      <c r="L143" s="4"/>
      <c r="M143" s="4"/>
      <c r="N143" s="4"/>
      <c r="O143" s="6">
        <f t="shared" si="8"/>
        <v>0</v>
      </c>
      <c r="P143" s="348" t="str">
        <f>IF(DB!$D$14=1,"",IF(O143='1'!O143,"OK","CHECK"))</f>
        <v>OK</v>
      </c>
      <c r="Q143" s="137">
        <f>+'1'!Q143-'2'!O143</f>
        <v>0</v>
      </c>
    </row>
    <row r="144" spans="2:17" x14ac:dyDescent="0.2">
      <c r="B144" s="350" t="str">
        <f>IF('1'!B144="","",'1'!B144)</f>
        <v/>
      </c>
      <c r="C144" s="4"/>
      <c r="D144" s="4"/>
      <c r="E144" s="4"/>
      <c r="F144" s="4"/>
      <c r="G144" s="4"/>
      <c r="H144" s="4"/>
      <c r="I144" s="4"/>
      <c r="J144" s="4"/>
      <c r="K144" s="4"/>
      <c r="L144" s="4"/>
      <c r="M144" s="4"/>
      <c r="N144" s="4"/>
      <c r="O144" s="6">
        <f t="shared" si="8"/>
        <v>0</v>
      </c>
      <c r="P144" s="348" t="str">
        <f>IF(DB!$D$14=1,"",IF(O144='1'!O144,"OK","CHECK"))</f>
        <v>OK</v>
      </c>
      <c r="Q144" s="137">
        <f>+'1'!Q144-'2'!O144</f>
        <v>0</v>
      </c>
    </row>
    <row r="145" spans="2:17" x14ac:dyDescent="0.2">
      <c r="B145" s="350" t="str">
        <f>IF('1'!B145="","",'1'!B145)</f>
        <v/>
      </c>
      <c r="C145" s="4"/>
      <c r="D145" s="4"/>
      <c r="E145" s="4"/>
      <c r="F145" s="4"/>
      <c r="G145" s="4"/>
      <c r="H145" s="4"/>
      <c r="I145" s="4"/>
      <c r="J145" s="4"/>
      <c r="K145" s="4"/>
      <c r="L145" s="4"/>
      <c r="M145" s="4"/>
      <c r="N145" s="4"/>
      <c r="O145" s="6">
        <f t="shared" si="8"/>
        <v>0</v>
      </c>
      <c r="P145" s="348" t="str">
        <f>IF(DB!$D$14=1,"",IF(O145='1'!O145,"OK","CHECK"))</f>
        <v>OK</v>
      </c>
      <c r="Q145" s="137">
        <f>+'1'!Q145-'2'!O145</f>
        <v>0</v>
      </c>
    </row>
    <row r="146" spans="2:17" x14ac:dyDescent="0.2">
      <c r="B146" s="350" t="str">
        <f>IF('1'!B146="","",'1'!B146)</f>
        <v/>
      </c>
      <c r="C146" s="4"/>
      <c r="D146" s="4"/>
      <c r="E146" s="4"/>
      <c r="F146" s="4"/>
      <c r="G146" s="4"/>
      <c r="H146" s="4"/>
      <c r="I146" s="4"/>
      <c r="J146" s="4"/>
      <c r="K146" s="4"/>
      <c r="L146" s="4"/>
      <c r="M146" s="4"/>
      <c r="N146" s="4"/>
      <c r="O146" s="6">
        <f t="shared" si="8"/>
        <v>0</v>
      </c>
      <c r="P146" s="348" t="str">
        <f>IF(DB!$D$14=1,"",IF(O146='1'!O146,"OK","CHECK"))</f>
        <v>OK</v>
      </c>
      <c r="Q146" s="137">
        <f>+'1'!Q146-'2'!O146</f>
        <v>0</v>
      </c>
    </row>
    <row r="147" spans="2:17" x14ac:dyDescent="0.2">
      <c r="B147" s="350" t="str">
        <f>IF('1'!B147="","",'1'!B147)</f>
        <v/>
      </c>
      <c r="C147" s="4"/>
      <c r="D147" s="4"/>
      <c r="E147" s="4"/>
      <c r="F147" s="4"/>
      <c r="G147" s="4"/>
      <c r="H147" s="4"/>
      <c r="I147" s="4"/>
      <c r="J147" s="4"/>
      <c r="K147" s="4"/>
      <c r="L147" s="4"/>
      <c r="M147" s="4"/>
      <c r="N147" s="4"/>
      <c r="O147" s="6">
        <f t="shared" si="8"/>
        <v>0</v>
      </c>
      <c r="P147" s="348" t="str">
        <f>IF(DB!$D$14=1,"",IF(O147='1'!O147,"OK","CHECK"))</f>
        <v>OK</v>
      </c>
      <c r="Q147" s="137">
        <f>+'1'!Q147-'2'!O147</f>
        <v>0</v>
      </c>
    </row>
    <row r="148" spans="2:17" x14ac:dyDescent="0.2">
      <c r="B148" s="350" t="str">
        <f>IF('1'!B148="","",'1'!B148)</f>
        <v/>
      </c>
      <c r="C148" s="4"/>
      <c r="D148" s="4"/>
      <c r="E148" s="4"/>
      <c r="F148" s="4"/>
      <c r="G148" s="4"/>
      <c r="H148" s="4"/>
      <c r="I148" s="4"/>
      <c r="J148" s="4"/>
      <c r="K148" s="4"/>
      <c r="L148" s="4"/>
      <c r="M148" s="4"/>
      <c r="N148" s="4"/>
      <c r="O148" s="6">
        <f t="shared" si="8"/>
        <v>0</v>
      </c>
      <c r="P148" s="348" t="str">
        <f>IF(DB!$D$14=1,"",IF(O148='1'!O148,"OK","CHECK"))</f>
        <v>OK</v>
      </c>
      <c r="Q148" s="137">
        <f>+'1'!Q148-'2'!O148</f>
        <v>0</v>
      </c>
    </row>
    <row r="149" spans="2:17" ht="12" thickBot="1" x14ac:dyDescent="0.25">
      <c r="B149" s="350" t="str">
        <f>IF('1'!B149="","",'1'!B149)</f>
        <v/>
      </c>
      <c r="C149" s="4"/>
      <c r="D149" s="4"/>
      <c r="E149" s="4"/>
      <c r="F149" s="4"/>
      <c r="G149" s="4"/>
      <c r="H149" s="4"/>
      <c r="I149" s="4"/>
      <c r="J149" s="4"/>
      <c r="K149" s="4"/>
      <c r="L149" s="4"/>
      <c r="M149" s="4"/>
      <c r="N149" s="4"/>
      <c r="O149" s="6">
        <f t="shared" si="8"/>
        <v>0</v>
      </c>
      <c r="P149" s="348" t="str">
        <f>IF(DB!$D$14=1,"",IF(O149='1'!O149,"OK","CHECK"))</f>
        <v>OK</v>
      </c>
      <c r="Q149" s="137">
        <f>+'1'!Q149-'2'!O149</f>
        <v>0</v>
      </c>
    </row>
    <row r="150" spans="2:17" ht="12.75" thickBot="1" x14ac:dyDescent="0.25">
      <c r="B150" s="363" t="str">
        <f>IF('1'!B150="","",'1'!B150)</f>
        <v>E) Spese generali supplementari</v>
      </c>
      <c r="C150" s="337" t="str">
        <f>IF(DB!$D$14="","",IF(DB!$D$14=1,0,IF(DB!$D$14=2,SUM(C151))))</f>
        <v/>
      </c>
      <c r="D150" s="337" t="str">
        <f>IF(DB!$D$14="","",IF(DB!$D$14=1,0,IF(DB!$D$14=2,SUM(D151))))</f>
        <v/>
      </c>
      <c r="E150" s="337" t="str">
        <f>IF(DB!$D$14="","",IF(DB!$D$14=1,0,IF(DB!$D$14=2,SUM(E151))))</f>
        <v/>
      </c>
      <c r="F150" s="337" t="str">
        <f>IF(DB!$D$14="","",IF(DB!$D$14=1,0,IF(DB!$D$14=2,SUM(F151))))</f>
        <v/>
      </c>
      <c r="G150" s="337" t="str">
        <f>IF(DB!$D$14="","",IF(DB!$D$14=1,0,IF(DB!$D$14=2,SUM(G151))))</f>
        <v/>
      </c>
      <c r="H150" s="337" t="str">
        <f>IF(DB!$D$14="","",IF(DB!$D$14=1,0,IF(DB!$D$14=2,SUM(H151))))</f>
        <v/>
      </c>
      <c r="I150" s="337" t="str">
        <f>IF(DB!$D$14="","",IF(DB!$D$14=1,0,IF(DB!$D$14=2,SUM(I151))))</f>
        <v/>
      </c>
      <c r="J150" s="337" t="str">
        <f>IF(DB!$D$14="","",IF(DB!$D$14=1,0,IF(DB!$D$14=2,SUM(J151))))</f>
        <v/>
      </c>
      <c r="K150" s="337" t="str">
        <f>IF(DB!$D$14="","",IF(DB!$D$14=1,0,IF(DB!$D$14=2,SUM(K151))))</f>
        <v/>
      </c>
      <c r="L150" s="337" t="str">
        <f>IF(DB!$D$14="","",IF(DB!$D$14=1,0,IF(DB!$D$14=2,SUM(L151))))</f>
        <v/>
      </c>
      <c r="M150" s="337" t="str">
        <f>IF(DB!$D$14="","",IF(DB!$D$14=1,0,IF(DB!$D$14=2,SUM(M151))))</f>
        <v/>
      </c>
      <c r="N150" s="337" t="str">
        <f>IF(DB!$D$14="","",IF(DB!$D$14=1,0,IF(DB!$D$14=2,SUM(N151))))</f>
        <v/>
      </c>
      <c r="O150" s="337">
        <f t="shared" si="8"/>
        <v>0</v>
      </c>
      <c r="P150" s="348" t="str">
        <f>IF(DB!$D$14=1,"",IF(O150='1'!O150,"OK","CHECK"))</f>
        <v>OK</v>
      </c>
      <c r="Q150" s="137">
        <f>+'1'!Q150-'2'!O150</f>
        <v>0</v>
      </c>
    </row>
    <row r="151" spans="2:17" ht="12" thickBot="1" x14ac:dyDescent="0.25">
      <c r="B151" s="352" t="str">
        <f>IF('1'!B151="","",'1'!B151)</f>
        <v>Spese generali</v>
      </c>
      <c r="C151" s="72" t="str">
        <f>IF(AND(DB!$D$14=2,DB!$D$21="OK"),(7%*C156),"")</f>
        <v/>
      </c>
      <c r="D151" s="72" t="str">
        <f>IF(AND(DB!$D$14=2,DB!$D$21="OK"),(7%*D156),"")</f>
        <v/>
      </c>
      <c r="E151" s="72" t="str">
        <f>IF(AND(DB!$D$14=2,DB!$D$21="OK"),(7%*E156),"")</f>
        <v/>
      </c>
      <c r="F151" s="72" t="str">
        <f>IF(AND(DB!$D$14=2,DB!$D$21="OK"),(7%*F156),"")</f>
        <v/>
      </c>
      <c r="G151" s="72" t="str">
        <f>IF(AND(DB!$D$14=2,DB!$D$21="OK"),(7%*G156),"")</f>
        <v/>
      </c>
      <c r="H151" s="72" t="str">
        <f>IF(AND(DB!$D$14=2,DB!$D$21="OK"),(7%*H156),"")</f>
        <v/>
      </c>
      <c r="I151" s="72" t="str">
        <f>IF(AND(DB!$D$14=2,DB!$D$21="OK"),(7%*I156),"")</f>
        <v/>
      </c>
      <c r="J151" s="72" t="str">
        <f>IF(AND(DB!$D$14=2,DB!$D$21="OK"),(7%*J156),"")</f>
        <v/>
      </c>
      <c r="K151" s="72" t="str">
        <f>IF(AND(DB!$D$14=2,DB!$D$21="OK"),(7%*K156),"")</f>
        <v/>
      </c>
      <c r="L151" s="72" t="str">
        <f>IF(AND(DB!$D$14=2,DB!$D$21="OK"),(7%*L156),"")</f>
        <v/>
      </c>
      <c r="M151" s="72" t="str">
        <f>IF(AND(DB!$D$14=2,DB!$D$21="OK"),(7%*M156),"")</f>
        <v/>
      </c>
      <c r="N151" s="72" t="str">
        <f>IF(AND(DB!$D$14=2,DB!$D$21="OK"),(7%*N156),"")</f>
        <v/>
      </c>
      <c r="O151" s="72">
        <f t="shared" si="8"/>
        <v>0</v>
      </c>
      <c r="P151" s="348" t="str">
        <f>IF(DB!$D$14=1,"",IF(O151='1'!O151,"OK","CHECK"))</f>
        <v>OK</v>
      </c>
      <c r="Q151" s="137">
        <f>+'1'!Q151-'2'!O151</f>
        <v>0</v>
      </c>
    </row>
    <row r="152" spans="2:17" ht="24.75" customHeight="1" thickBot="1" x14ac:dyDescent="0.25">
      <c r="B152" s="362" t="s">
        <v>170</v>
      </c>
      <c r="C152" s="335"/>
      <c r="D152" s="337" t="str">
        <f>+D153</f>
        <v/>
      </c>
      <c r="E152" s="337" t="str">
        <f t="shared" ref="E152:N152" si="9">+E153</f>
        <v/>
      </c>
      <c r="F152" s="337" t="str">
        <f t="shared" si="9"/>
        <v/>
      </c>
      <c r="G152" s="337" t="str">
        <f t="shared" si="9"/>
        <v/>
      </c>
      <c r="H152" s="337" t="str">
        <f t="shared" si="9"/>
        <v/>
      </c>
      <c r="I152" s="337" t="str">
        <f t="shared" si="9"/>
        <v/>
      </c>
      <c r="J152" s="337" t="str">
        <f t="shared" si="9"/>
        <v/>
      </c>
      <c r="K152" s="337" t="str">
        <f t="shared" si="9"/>
        <v/>
      </c>
      <c r="L152" s="337" t="str">
        <f t="shared" si="9"/>
        <v/>
      </c>
      <c r="M152" s="337" t="str">
        <f t="shared" si="9"/>
        <v/>
      </c>
      <c r="N152" s="337" t="str">
        <f t="shared" si="9"/>
        <v/>
      </c>
      <c r="O152" s="337">
        <f t="shared" si="8"/>
        <v>0</v>
      </c>
      <c r="P152" s="348"/>
      <c r="Q152" s="137"/>
    </row>
    <row r="153" spans="2:17" x14ac:dyDescent="0.2">
      <c r="B153" s="353" t="s">
        <v>171</v>
      </c>
      <c r="C153" s="358" t="str">
        <f>IF(AND(DB!$D$14=1,DB!$D$21="OK"),C157,"")</f>
        <v/>
      </c>
      <c r="D153" s="358" t="str">
        <f>IF(AND(DB!$D$14=1,DB!$D$21="OK"),D157,"")</f>
        <v/>
      </c>
      <c r="E153" s="358" t="str">
        <f>IF(AND(DB!$D$14=1,DB!$D$21="OK"),E157,"")</f>
        <v/>
      </c>
      <c r="F153" s="358" t="str">
        <f>IF(AND(DB!$D$14=1,DB!$D$21="OK"),F157,"")</f>
        <v/>
      </c>
      <c r="G153" s="358" t="str">
        <f>IF(AND(DB!$D$14=1,DB!$D$21="OK"),G157,"")</f>
        <v/>
      </c>
      <c r="H153" s="358" t="str">
        <f>IF(AND(DB!$D$14=1,DB!$D$21="OK"),H157,"")</f>
        <v/>
      </c>
      <c r="I153" s="358" t="str">
        <f>IF(AND(DB!$D$14=1,DB!$D$21="OK"),I157,"")</f>
        <v/>
      </c>
      <c r="J153" s="358" t="str">
        <f>IF(AND(DB!$D$14=1,DB!$D$21="OK"),J157,"")</f>
        <v/>
      </c>
      <c r="K153" s="358" t="str">
        <f>IF(AND(DB!$D$14=1,DB!$D$21="OK"),K157,"")</f>
        <v/>
      </c>
      <c r="L153" s="358" t="str">
        <f>IF(AND(DB!$D$14=1,DB!$D$21="OK"),L157,"")</f>
        <v/>
      </c>
      <c r="M153" s="358" t="str">
        <f>IF(AND(DB!$D$14=1,DB!$D$21="OK"),M157,"")</f>
        <v/>
      </c>
      <c r="N153" s="358" t="str">
        <f>IF(AND(DB!$D$14=1,DB!$D$21="OK"),N157,"")</f>
        <v/>
      </c>
      <c r="O153" s="72">
        <f t="shared" si="8"/>
        <v>0</v>
      </c>
      <c r="P153" s="348"/>
      <c r="Q153" s="137"/>
    </row>
    <row r="154" spans="2:17" ht="12" thickBot="1" x14ac:dyDescent="0.25">
      <c r="B154" s="354"/>
      <c r="C154" s="355"/>
      <c r="D154" s="355"/>
      <c r="E154" s="355"/>
      <c r="F154" s="355"/>
      <c r="G154" s="355"/>
      <c r="H154" s="355"/>
      <c r="I154" s="355"/>
      <c r="J154" s="355"/>
      <c r="K154" s="355"/>
      <c r="L154" s="355"/>
      <c r="M154" s="355"/>
      <c r="N154" s="355"/>
      <c r="O154" s="355"/>
      <c r="P154" s="361" t="str">
        <f>IF((COUNTIF(P10:P151,"check"))&gt;0,"CHECK","OK")</f>
        <v>CHECK</v>
      </c>
    </row>
    <row r="155" spans="2:17" ht="12" thickTop="1" x14ac:dyDescent="0.2"/>
    <row r="156" spans="2:17" s="1" customFormat="1" ht="24.95" customHeight="1" x14ac:dyDescent="0.2">
      <c r="B156"/>
      <c r="C156" s="358" t="e">
        <f>(C11+C117+C130+C140)</f>
        <v>#VALUE!</v>
      </c>
      <c r="D156" s="358" t="e">
        <f t="shared" ref="D156:N156" si="10">(D11+D117+D130+D140)</f>
        <v>#VALUE!</v>
      </c>
      <c r="E156" s="358" t="e">
        <f t="shared" si="10"/>
        <v>#VALUE!</v>
      </c>
      <c r="F156" s="358" t="e">
        <f t="shared" si="10"/>
        <v>#VALUE!</v>
      </c>
      <c r="G156" s="358" t="e">
        <f t="shared" si="10"/>
        <v>#VALUE!</v>
      </c>
      <c r="H156" s="358" t="e">
        <f t="shared" si="10"/>
        <v>#VALUE!</v>
      </c>
      <c r="I156" s="358" t="e">
        <f t="shared" si="10"/>
        <v>#VALUE!</v>
      </c>
      <c r="J156" s="358" t="e">
        <f t="shared" si="10"/>
        <v>#VALUE!</v>
      </c>
      <c r="K156" s="358" t="e">
        <f t="shared" si="10"/>
        <v>#VALUE!</v>
      </c>
      <c r="L156" s="358" t="e">
        <f t="shared" si="10"/>
        <v>#VALUE!</v>
      </c>
      <c r="M156" s="358" t="e">
        <f t="shared" si="10"/>
        <v>#VALUE!</v>
      </c>
      <c r="N156" s="358" t="e">
        <f t="shared" si="10"/>
        <v>#VALUE!</v>
      </c>
      <c r="O156" s="408" t="e">
        <f>SUM(C156:N156)</f>
        <v>#VALUE!</v>
      </c>
      <c r="P156" s="424" t="e">
        <f>7%*O156</f>
        <v>#VALUE!</v>
      </c>
    </row>
    <row r="157" spans="2:17" x14ac:dyDescent="0.2">
      <c r="C157" s="359">
        <f>0.4*C11</f>
        <v>0</v>
      </c>
      <c r="D157" s="359">
        <f t="shared" ref="D157:N157" si="11">0.4*D11</f>
        <v>0</v>
      </c>
      <c r="E157" s="359">
        <f t="shared" si="11"/>
        <v>0</v>
      </c>
      <c r="F157" s="359">
        <f t="shared" si="11"/>
        <v>0</v>
      </c>
      <c r="G157" s="359">
        <f t="shared" si="11"/>
        <v>0</v>
      </c>
      <c r="H157" s="359">
        <f t="shared" si="11"/>
        <v>0</v>
      </c>
      <c r="I157" s="359">
        <f t="shared" si="11"/>
        <v>0</v>
      </c>
      <c r="J157" s="359">
        <f t="shared" si="11"/>
        <v>0</v>
      </c>
      <c r="K157" s="359">
        <f t="shared" si="11"/>
        <v>0</v>
      </c>
      <c r="L157" s="359">
        <f t="shared" si="11"/>
        <v>0</v>
      </c>
      <c r="M157" s="359">
        <f t="shared" si="11"/>
        <v>0</v>
      </c>
      <c r="N157" s="359">
        <f t="shared" si="11"/>
        <v>0</v>
      </c>
    </row>
    <row r="159" spans="2:17" ht="30" customHeight="1" x14ac:dyDescent="0.2"/>
    <row r="160" spans="2:17" ht="30" customHeight="1" x14ac:dyDescent="0.2"/>
    <row r="161" ht="30" customHeight="1" x14ac:dyDescent="0.2"/>
    <row r="162" ht="30" customHeight="1" x14ac:dyDescent="0.2"/>
  </sheetData>
  <sheetProtection algorithmName="SHA-512" hashValue="wtlgEhWv16c3Ros5I8+SZ61w+UvGcjj0Wz4sPsnV6HXaX1HaqI66Sabdf87dVvJrL6+RmLGKDvvAGAIcbY+aaA==" saltValue="lQsFWq1LAO0NY39YxNdJWw==" spinCount="100000" sheet="1" formatCells="0" formatColumns="0" formatRows="0"/>
  <mergeCells count="4">
    <mergeCell ref="B3:E3"/>
    <mergeCell ref="H3:M5"/>
    <mergeCell ref="B2:P2"/>
    <mergeCell ref="B6:P6"/>
  </mergeCells>
  <phoneticPr fontId="10" type="noConversion"/>
  <conditionalFormatting sqref="C8:N8">
    <cfRule type="containsText" dxfId="35" priority="3" operator="containsText" text="OK">
      <formula>NOT(ISERROR(SEARCH("OK",C8)))</formula>
    </cfRule>
  </conditionalFormatting>
  <conditionalFormatting sqref="H3">
    <cfRule type="containsText" dxfId="34" priority="22" operator="containsText" text="OK">
      <formula>NOT(ISERROR(SEARCH("OK",H3)))</formula>
    </cfRule>
    <cfRule type="containsText" dxfId="33" priority="23" operator="containsText" text="Rivedere articolazione temporale">
      <formula>NOT(ISERROR(SEARCH("Rivedere articolazione temporale",H3)))</formula>
    </cfRule>
  </conditionalFormatting>
  <conditionalFormatting sqref="P10:P154">
    <cfRule type="containsText" dxfId="32" priority="18" operator="containsText" text="CHECK">
      <formula>NOT(ISERROR(SEARCH("CHECK",P10)))</formula>
    </cfRule>
    <cfRule type="containsText" dxfId="31" priority="19" operator="containsText" text="ok">
      <formula>NOT(ISERROR(SEARCH("ok",P10)))</formula>
    </cfRule>
  </conditionalFormatting>
  <printOptions horizontalCentered="1" verticalCentered="1"/>
  <pageMargins left="0.11811023622047245" right="0.11811023622047245" top="0.15748031496062992" bottom="0.15748031496062992" header="0.31496062992125984" footer="0.31496062992125984"/>
  <pageSetup paperSize="9" scale="29" orientation="landscape" r:id="rId1"/>
  <rowBreaks count="1" manualBreakCount="1">
    <brk id="154" max="16383" man="1"/>
  </rowBreaks>
  <ignoredErrors>
    <ignoredError sqref="D153:N15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2F8B-458A-4F31-8104-4B3C86BDF093}">
  <sheetPr codeName="Foglio14">
    <tabColor theme="4" tint="0.39997558519241921"/>
    <pageSetUpPr fitToPage="1"/>
  </sheetPr>
  <dimension ref="B2:J162"/>
  <sheetViews>
    <sheetView showGridLines="0" view="pageBreakPreview" zoomScale="115" zoomScaleNormal="100" zoomScaleSheetLayoutView="115" workbookViewId="0">
      <pane xSplit="3" ySplit="8" topLeftCell="D138" activePane="bottomRight" state="frozenSplit"/>
      <selection pane="topRight" activeCell="E13" sqref="E13"/>
      <selection pane="bottomLeft" activeCell="E13" sqref="E13"/>
      <selection pane="bottomRight" activeCell="D25" activeCellId="2" sqref="D9:H15 D17:H23 D25:H31"/>
    </sheetView>
  </sheetViews>
  <sheetFormatPr defaultRowHeight="11.25" x14ac:dyDescent="0.2"/>
  <cols>
    <col min="2" max="2" width="15.33203125" customWidth="1"/>
    <col min="3" max="3" width="30.83203125" customWidth="1"/>
    <col min="4" max="7" width="17.1640625" customWidth="1"/>
    <col min="8" max="9" width="19" customWidth="1"/>
    <col min="10" max="10" width="20.83203125" customWidth="1"/>
    <col min="11" max="16" width="9.83203125" customWidth="1"/>
  </cols>
  <sheetData>
    <row r="2" spans="2:10" ht="12" thickBot="1" x14ac:dyDescent="0.25"/>
    <row r="3" spans="2:10" ht="15.75" customHeight="1" x14ac:dyDescent="0.2">
      <c r="B3" s="620" t="s">
        <v>172</v>
      </c>
      <c r="C3" s="621"/>
      <c r="D3" s="621"/>
      <c r="E3" s="621"/>
      <c r="F3" s="621"/>
      <c r="G3" s="621"/>
      <c r="H3" s="621"/>
      <c r="I3" s="621"/>
      <c r="J3" s="621"/>
    </row>
    <row r="4" spans="2:10" ht="13.5" customHeight="1" thickBot="1" x14ac:dyDescent="0.25">
      <c r="B4" s="622"/>
      <c r="C4" s="623"/>
      <c r="D4" s="623"/>
      <c r="E4" s="623"/>
      <c r="F4" s="623"/>
      <c r="G4" s="623"/>
      <c r="H4" s="623"/>
      <c r="I4" s="623"/>
      <c r="J4" s="623"/>
    </row>
    <row r="5" spans="2:10" x14ac:dyDescent="0.2">
      <c r="B5" s="610" t="s">
        <v>173</v>
      </c>
      <c r="C5" s="612" t="s">
        <v>174</v>
      </c>
      <c r="D5" s="614" t="s">
        <v>175</v>
      </c>
      <c r="E5" s="614"/>
      <c r="F5" s="614"/>
      <c r="G5" s="614"/>
      <c r="H5" s="614"/>
      <c r="I5" s="614"/>
      <c r="J5" s="614"/>
    </row>
    <row r="6" spans="2:10" ht="44.25" customHeight="1" x14ac:dyDescent="0.2">
      <c r="B6" s="611"/>
      <c r="C6" s="613"/>
      <c r="D6" s="613" t="s">
        <v>176</v>
      </c>
      <c r="E6" s="615" t="s">
        <v>177</v>
      </c>
      <c r="F6" s="615" t="s">
        <v>178</v>
      </c>
      <c r="G6" s="615" t="s">
        <v>179</v>
      </c>
      <c r="H6" s="615" t="s">
        <v>180</v>
      </c>
      <c r="I6" s="618" t="s">
        <v>181</v>
      </c>
      <c r="J6" s="617" t="s">
        <v>106</v>
      </c>
    </row>
    <row r="7" spans="2:10" ht="11.25" customHeight="1" x14ac:dyDescent="0.2">
      <c r="B7" s="611"/>
      <c r="C7" s="613"/>
      <c r="D7" s="613"/>
      <c r="E7" s="616"/>
      <c r="F7" s="616"/>
      <c r="G7" s="616"/>
      <c r="H7" s="616"/>
      <c r="I7" s="619"/>
      <c r="J7" s="617"/>
    </row>
    <row r="8" spans="2:10" x14ac:dyDescent="0.2">
      <c r="B8" s="611"/>
      <c r="C8" s="613"/>
      <c r="D8" s="74" t="s">
        <v>182</v>
      </c>
      <c r="E8" s="74" t="s">
        <v>182</v>
      </c>
      <c r="F8" s="74" t="s">
        <v>182</v>
      </c>
      <c r="G8" s="74" t="s">
        <v>182</v>
      </c>
      <c r="H8" s="74" t="s">
        <v>182</v>
      </c>
      <c r="I8" s="366" t="s">
        <v>182</v>
      </c>
      <c r="J8" s="138" t="s">
        <v>182</v>
      </c>
    </row>
    <row r="9" spans="2:10" x14ac:dyDescent="0.2">
      <c r="B9" s="607" t="s">
        <v>68</v>
      </c>
      <c r="C9" s="75">
        <f>+A_I_1!$D$5</f>
        <v>0</v>
      </c>
      <c r="D9" s="76"/>
      <c r="E9" s="76"/>
      <c r="F9" s="76"/>
      <c r="G9" s="76"/>
      <c r="H9" s="203"/>
      <c r="I9" s="373" t="str">
        <f>IF(DB!$D$21&lt;&gt;"OK","",IF(AND(DB!$D$21="OK",DB!$D$14&lt;&gt;1),"",(40%*'3'!D9)))</f>
        <v/>
      </c>
      <c r="J9" s="139">
        <f t="shared" ref="J9:J58" si="0">SUM(D9:H9)</f>
        <v>0</v>
      </c>
    </row>
    <row r="10" spans="2:10" x14ac:dyDescent="0.2">
      <c r="B10" s="607"/>
      <c r="C10" s="75">
        <f>+A_I_2!$D$5</f>
        <v>0</v>
      </c>
      <c r="D10" s="76"/>
      <c r="E10" s="76"/>
      <c r="F10" s="76"/>
      <c r="G10" s="76"/>
      <c r="H10" s="203"/>
      <c r="I10" s="373" t="str">
        <f>IF(DB!$D$21&lt;&gt;"OK","",IF(AND(DB!$D$21="OK",DB!$D$14&lt;&gt;1),"",(40%*'3'!D10)))</f>
        <v/>
      </c>
      <c r="J10" s="139">
        <f t="shared" si="0"/>
        <v>0</v>
      </c>
    </row>
    <row r="11" spans="2:10" x14ac:dyDescent="0.2">
      <c r="B11" s="607"/>
      <c r="C11" s="75">
        <f>+A_I_3!$D$5</f>
        <v>0</v>
      </c>
      <c r="D11" s="76"/>
      <c r="E11" s="76"/>
      <c r="F11" s="76"/>
      <c r="G11" s="76"/>
      <c r="H11" s="203"/>
      <c r="I11" s="373" t="str">
        <f>IF(DB!$D$21&lt;&gt;"OK","",IF(AND(DB!$D$21="OK",DB!$D$14&lt;&gt;1),"",(40%*'3'!D11)))</f>
        <v/>
      </c>
      <c r="J11" s="139">
        <f t="shared" si="0"/>
        <v>0</v>
      </c>
    </row>
    <row r="12" spans="2:10" x14ac:dyDescent="0.2">
      <c r="B12" s="607"/>
      <c r="C12" s="75">
        <f>+A_I_4!$D$5</f>
        <v>0</v>
      </c>
      <c r="D12" s="76"/>
      <c r="E12" s="76"/>
      <c r="F12" s="76"/>
      <c r="G12" s="76"/>
      <c r="H12" s="203"/>
      <c r="I12" s="373" t="str">
        <f>IF(DB!$D$21&lt;&gt;"OK","",IF(AND(DB!$D$21="OK",DB!$D$14&lt;&gt;1),"",(40%*'3'!D12)))</f>
        <v/>
      </c>
      <c r="J12" s="139">
        <f t="shared" si="0"/>
        <v>0</v>
      </c>
    </row>
    <row r="13" spans="2:10" x14ac:dyDescent="0.2">
      <c r="B13" s="607"/>
      <c r="C13" s="75">
        <f>+A_I_5!$D$5</f>
        <v>0</v>
      </c>
      <c r="D13" s="76"/>
      <c r="E13" s="76"/>
      <c r="F13" s="76"/>
      <c r="G13" s="76"/>
      <c r="H13" s="203"/>
      <c r="I13" s="373" t="str">
        <f>IF(DB!$D$21&lt;&gt;"OK","",IF(AND(DB!$D$21="OK",DB!$D$14&lt;&gt;1),"",(40%*'3'!D13)))</f>
        <v/>
      </c>
      <c r="J13" s="139">
        <f t="shared" si="0"/>
        <v>0</v>
      </c>
    </row>
    <row r="14" spans="2:10" x14ac:dyDescent="0.2">
      <c r="B14" s="607"/>
      <c r="C14" s="75">
        <f>+A_OdR_1!$D$5</f>
        <v>0</v>
      </c>
      <c r="D14" s="76"/>
      <c r="E14" s="76"/>
      <c r="F14" s="76"/>
      <c r="G14" s="76"/>
      <c r="H14" s="203"/>
      <c r="I14" s="373" t="str">
        <f>IF(DB!$D$21&lt;&gt;"OK","",IF(AND(DB!$D$21="OK",DB!$D$14&lt;&gt;1),"",(40%*'3'!D14)))</f>
        <v/>
      </c>
      <c r="J14" s="139">
        <f t="shared" si="0"/>
        <v>0</v>
      </c>
    </row>
    <row r="15" spans="2:10" x14ac:dyDescent="0.2">
      <c r="B15" s="607"/>
      <c r="C15" s="75">
        <f>+A_OdR_2!$D$5</f>
        <v>0</v>
      </c>
      <c r="D15" s="76"/>
      <c r="E15" s="76"/>
      <c r="F15" s="76"/>
      <c r="G15" s="76"/>
      <c r="H15" s="203"/>
      <c r="I15" s="373" t="str">
        <f>IF(DB!$D$21&lt;&gt;"OK","",IF(AND(DB!$D$21="OK",DB!$D$14&lt;&gt;1),"",(40%*'3'!D15)))</f>
        <v/>
      </c>
      <c r="J15" s="139">
        <f t="shared" si="0"/>
        <v>0</v>
      </c>
    </row>
    <row r="16" spans="2:10" x14ac:dyDescent="0.2">
      <c r="B16" s="608" t="s">
        <v>183</v>
      </c>
      <c r="C16" s="609"/>
      <c r="D16" s="77">
        <f>SUM(D9:D15)</f>
        <v>0</v>
      </c>
      <c r="E16" s="77">
        <f t="shared" ref="E16" si="1">SUM(E9:E15)</f>
        <v>0</v>
      </c>
      <c r="F16" s="77">
        <f>SUM(F9:F15)</f>
        <v>0</v>
      </c>
      <c r="G16" s="77">
        <f>SUM(G9:G15)</f>
        <v>0</v>
      </c>
      <c r="H16" s="77">
        <f>SUM(H9:H15)</f>
        <v>0</v>
      </c>
      <c r="I16" s="367">
        <f>SUM(I9:I15)</f>
        <v>0</v>
      </c>
      <c r="J16" s="139">
        <f t="shared" si="0"/>
        <v>0</v>
      </c>
    </row>
    <row r="17" spans="2:10" x14ac:dyDescent="0.2">
      <c r="B17" s="607" t="s">
        <v>69</v>
      </c>
      <c r="C17" s="75">
        <f>+A_I_1!$D$5</f>
        <v>0</v>
      </c>
      <c r="D17" s="76"/>
      <c r="E17" s="76"/>
      <c r="F17" s="76"/>
      <c r="G17" s="76"/>
      <c r="H17" s="203"/>
      <c r="I17" s="373" t="str">
        <f>IF(DB!$D$21&lt;&gt;"OK","",IF(AND(DB!$D$21="OK",DB!$D$14&lt;&gt;1),"",(40%*'3'!D17)))</f>
        <v/>
      </c>
      <c r="J17" s="139">
        <f t="shared" si="0"/>
        <v>0</v>
      </c>
    </row>
    <row r="18" spans="2:10" x14ac:dyDescent="0.2">
      <c r="B18" s="607"/>
      <c r="C18" s="75">
        <f>+A_I_2!$D$5</f>
        <v>0</v>
      </c>
      <c r="D18" s="76"/>
      <c r="E18" s="76"/>
      <c r="F18" s="76"/>
      <c r="G18" s="76"/>
      <c r="H18" s="203"/>
      <c r="I18" s="373" t="str">
        <f>IF(DB!$D$21&lt;&gt;"OK","",IF(AND(DB!$D$21="OK",DB!$D$14&lt;&gt;1),"",(40%*'3'!D18)))</f>
        <v/>
      </c>
      <c r="J18" s="139">
        <f t="shared" si="0"/>
        <v>0</v>
      </c>
    </row>
    <row r="19" spans="2:10" x14ac:dyDescent="0.2">
      <c r="B19" s="607"/>
      <c r="C19" s="75">
        <f>+A_I_3!$D$5</f>
        <v>0</v>
      </c>
      <c r="D19" s="76"/>
      <c r="E19" s="76"/>
      <c r="F19" s="76"/>
      <c r="G19" s="76"/>
      <c r="H19" s="203"/>
      <c r="I19" s="373" t="str">
        <f>IF(DB!$D$21&lt;&gt;"OK","",IF(AND(DB!$D$21="OK",DB!$D$14&lt;&gt;1),"",(40%*'3'!D19)))</f>
        <v/>
      </c>
      <c r="J19" s="139">
        <f t="shared" si="0"/>
        <v>0</v>
      </c>
    </row>
    <row r="20" spans="2:10" x14ac:dyDescent="0.2">
      <c r="B20" s="607"/>
      <c r="C20" s="75">
        <f>+A_I_4!$D$5</f>
        <v>0</v>
      </c>
      <c r="D20" s="76"/>
      <c r="E20" s="76"/>
      <c r="F20" s="76"/>
      <c r="G20" s="76"/>
      <c r="H20" s="203"/>
      <c r="I20" s="373" t="str">
        <f>IF(DB!$D$21&lt;&gt;"OK","",IF(AND(DB!$D$21="OK",DB!$D$14&lt;&gt;1),"",(40%*'3'!D20)))</f>
        <v/>
      </c>
      <c r="J20" s="139">
        <f t="shared" si="0"/>
        <v>0</v>
      </c>
    </row>
    <row r="21" spans="2:10" x14ac:dyDescent="0.2">
      <c r="B21" s="607"/>
      <c r="C21" s="75">
        <f>+A_I_5!$D$5</f>
        <v>0</v>
      </c>
      <c r="D21" s="76"/>
      <c r="E21" s="76"/>
      <c r="F21" s="76"/>
      <c r="G21" s="76"/>
      <c r="H21" s="203"/>
      <c r="I21" s="373" t="str">
        <f>IF(DB!$D$21&lt;&gt;"OK","",IF(AND(DB!$D$21="OK",DB!$D$14&lt;&gt;1),"",(40%*'3'!D21)))</f>
        <v/>
      </c>
      <c r="J21" s="139">
        <f t="shared" si="0"/>
        <v>0</v>
      </c>
    </row>
    <row r="22" spans="2:10" x14ac:dyDescent="0.2">
      <c r="B22" s="607"/>
      <c r="C22" s="75">
        <f>+A_OdR_1!$D$5</f>
        <v>0</v>
      </c>
      <c r="D22" s="76"/>
      <c r="E22" s="76"/>
      <c r="F22" s="76"/>
      <c r="G22" s="76"/>
      <c r="H22" s="203"/>
      <c r="I22" s="373" t="str">
        <f>IF(DB!$D$21&lt;&gt;"OK","",IF(AND(DB!$D$21="OK",DB!$D$14&lt;&gt;1),"",(40%*'3'!D22)))</f>
        <v/>
      </c>
      <c r="J22" s="139">
        <f t="shared" si="0"/>
        <v>0</v>
      </c>
    </row>
    <row r="23" spans="2:10" x14ac:dyDescent="0.2">
      <c r="B23" s="607"/>
      <c r="C23" s="75">
        <f>+A_OdR_2!$D$5</f>
        <v>0</v>
      </c>
      <c r="D23" s="76"/>
      <c r="E23" s="76"/>
      <c r="F23" s="76"/>
      <c r="G23" s="76"/>
      <c r="H23" s="203"/>
      <c r="I23" s="373" t="str">
        <f>IF(DB!$D$21&lt;&gt;"OK","",IF(AND(DB!$D$21="OK",DB!$D$14&lt;&gt;1),"",(40%*'3'!D23)))</f>
        <v/>
      </c>
      <c r="J23" s="139">
        <f t="shared" si="0"/>
        <v>0</v>
      </c>
    </row>
    <row r="24" spans="2:10" x14ac:dyDescent="0.2">
      <c r="B24" s="608" t="s">
        <v>183</v>
      </c>
      <c r="C24" s="609"/>
      <c r="D24" s="77">
        <f>SUM(D17:D23)</f>
        <v>0</v>
      </c>
      <c r="E24" s="77">
        <f t="shared" ref="E24" si="2">SUM(E17:E23)</f>
        <v>0</v>
      </c>
      <c r="F24" s="77">
        <f>SUM(F17:F23)</f>
        <v>0</v>
      </c>
      <c r="G24" s="77">
        <f>SUM(G17:G23)</f>
        <v>0</v>
      </c>
      <c r="H24" s="77">
        <f>SUM(H17:H23)</f>
        <v>0</v>
      </c>
      <c r="I24" s="367">
        <f>SUM(I17:I23)</f>
        <v>0</v>
      </c>
      <c r="J24" s="139">
        <f t="shared" si="0"/>
        <v>0</v>
      </c>
    </row>
    <row r="25" spans="2:10" x14ac:dyDescent="0.2">
      <c r="B25" s="607" t="s">
        <v>70</v>
      </c>
      <c r="C25" s="75">
        <f>+A_I_1!$D$5</f>
        <v>0</v>
      </c>
      <c r="D25" s="76"/>
      <c r="E25" s="76"/>
      <c r="F25" s="76"/>
      <c r="G25" s="76"/>
      <c r="H25" s="203"/>
      <c r="I25" s="373" t="str">
        <f>IF(DB!$D$21&lt;&gt;"OK","",IF(AND(DB!$D$21="OK",DB!$D$14&lt;&gt;1),"",(40%*'3'!D25)))</f>
        <v/>
      </c>
      <c r="J25" s="139">
        <f t="shared" si="0"/>
        <v>0</v>
      </c>
    </row>
    <row r="26" spans="2:10" x14ac:dyDescent="0.2">
      <c r="B26" s="607"/>
      <c r="C26" s="75">
        <f>+A_I_2!$D$5</f>
        <v>0</v>
      </c>
      <c r="D26" s="76"/>
      <c r="E26" s="76"/>
      <c r="F26" s="76"/>
      <c r="G26" s="76"/>
      <c r="H26" s="203"/>
      <c r="I26" s="373" t="str">
        <f>IF(DB!$D$21&lt;&gt;"OK","",IF(AND(DB!$D$21="OK",DB!$D$14&lt;&gt;1),"",(40%*'3'!D26)))</f>
        <v/>
      </c>
      <c r="J26" s="139">
        <f t="shared" si="0"/>
        <v>0</v>
      </c>
    </row>
    <row r="27" spans="2:10" x14ac:dyDescent="0.2">
      <c r="B27" s="607"/>
      <c r="C27" s="75">
        <f>+A_I_3!$D$5</f>
        <v>0</v>
      </c>
      <c r="D27" s="76"/>
      <c r="E27" s="76"/>
      <c r="F27" s="76"/>
      <c r="G27" s="76"/>
      <c r="H27" s="203"/>
      <c r="I27" s="373" t="str">
        <f>IF(DB!$D$21&lt;&gt;"OK","",IF(AND(DB!$D$21="OK",DB!$D$14&lt;&gt;1),"",(40%*'3'!D27)))</f>
        <v/>
      </c>
      <c r="J27" s="139">
        <f t="shared" si="0"/>
        <v>0</v>
      </c>
    </row>
    <row r="28" spans="2:10" x14ac:dyDescent="0.2">
      <c r="B28" s="607"/>
      <c r="C28" s="75">
        <f>+A_I_4!$D$5</f>
        <v>0</v>
      </c>
      <c r="D28" s="76"/>
      <c r="E28" s="76"/>
      <c r="F28" s="76"/>
      <c r="G28" s="76"/>
      <c r="H28" s="203"/>
      <c r="I28" s="373" t="str">
        <f>IF(DB!$D$21&lt;&gt;"OK","",IF(AND(DB!$D$21="OK",DB!$D$14&lt;&gt;1),"",(40%*'3'!D28)))</f>
        <v/>
      </c>
      <c r="J28" s="139">
        <f t="shared" ref="J28:J30" si="3">SUM(D28:H28)</f>
        <v>0</v>
      </c>
    </row>
    <row r="29" spans="2:10" x14ac:dyDescent="0.2">
      <c r="B29" s="607"/>
      <c r="C29" s="75">
        <f>+A_I_5!$D$5</f>
        <v>0</v>
      </c>
      <c r="D29" s="76"/>
      <c r="E29" s="76"/>
      <c r="F29" s="76"/>
      <c r="G29" s="76"/>
      <c r="H29" s="203"/>
      <c r="I29" s="373" t="str">
        <f>IF(DB!$D$21&lt;&gt;"OK","",IF(AND(DB!$D$21="OK",DB!$D$14&lt;&gt;1),"",(40%*'3'!D29)))</f>
        <v/>
      </c>
      <c r="J29" s="139">
        <f t="shared" si="3"/>
        <v>0</v>
      </c>
    </row>
    <row r="30" spans="2:10" x14ac:dyDescent="0.2">
      <c r="B30" s="607"/>
      <c r="C30" s="75">
        <f>+A_OdR_1!$D$5</f>
        <v>0</v>
      </c>
      <c r="D30" s="76"/>
      <c r="E30" s="76"/>
      <c r="F30" s="76"/>
      <c r="G30" s="76"/>
      <c r="H30" s="203"/>
      <c r="I30" s="373" t="str">
        <f>IF(DB!$D$21&lt;&gt;"OK","",IF(AND(DB!$D$21="OK",DB!$D$14&lt;&gt;1),"",(40%*'3'!D30)))</f>
        <v/>
      </c>
      <c r="J30" s="139">
        <f t="shared" si="3"/>
        <v>0</v>
      </c>
    </row>
    <row r="31" spans="2:10" x14ac:dyDescent="0.2">
      <c r="B31" s="607"/>
      <c r="C31" s="75">
        <f>+A_OdR_2!$D$5</f>
        <v>0</v>
      </c>
      <c r="D31" s="76"/>
      <c r="E31" s="76"/>
      <c r="F31" s="76"/>
      <c r="G31" s="76"/>
      <c r="H31" s="203"/>
      <c r="I31" s="373" t="str">
        <f>IF(DB!$D$21&lt;&gt;"OK","",IF(AND(DB!$D$21="OK",DB!$D$14&lt;&gt;1),"",(40%*'3'!D31)))</f>
        <v/>
      </c>
      <c r="J31" s="139">
        <f t="shared" si="0"/>
        <v>0</v>
      </c>
    </row>
    <row r="32" spans="2:10" x14ac:dyDescent="0.2">
      <c r="B32" s="608" t="s">
        <v>183</v>
      </c>
      <c r="C32" s="609"/>
      <c r="D32" s="77">
        <f>SUM(D25:D31)</f>
        <v>0</v>
      </c>
      <c r="E32" s="77">
        <f t="shared" ref="E32" si="4">SUM(E25:E31)</f>
        <v>0</v>
      </c>
      <c r="F32" s="77">
        <f>SUM(F25:F31)</f>
        <v>0</v>
      </c>
      <c r="G32" s="77">
        <f>SUM(G25:G31)</f>
        <v>0</v>
      </c>
      <c r="H32" s="77">
        <f>SUM(H25:H31)</f>
        <v>0</v>
      </c>
      <c r="I32" s="367">
        <f>SUM(I25:I31)</f>
        <v>0</v>
      </c>
      <c r="J32" s="139">
        <f t="shared" si="0"/>
        <v>0</v>
      </c>
    </row>
    <row r="33" spans="2:10" x14ac:dyDescent="0.2">
      <c r="B33" s="607" t="s">
        <v>71</v>
      </c>
      <c r="C33" s="75">
        <f>+A_I_1!$D$5</f>
        <v>0</v>
      </c>
      <c r="D33" s="76"/>
      <c r="E33" s="76"/>
      <c r="F33" s="76"/>
      <c r="G33" s="76"/>
      <c r="H33" s="203"/>
      <c r="I33" s="373" t="str">
        <f>IF(DB!$D$21&lt;&gt;"OK","",IF(AND(DB!$D$21="OK",DB!$D$14&lt;&gt;1),"",(40%*'3'!D33)))</f>
        <v/>
      </c>
      <c r="J33" s="139">
        <f t="shared" si="0"/>
        <v>0</v>
      </c>
    </row>
    <row r="34" spans="2:10" x14ac:dyDescent="0.2">
      <c r="B34" s="607"/>
      <c r="C34" s="75">
        <f>+A_I_2!$D$5</f>
        <v>0</v>
      </c>
      <c r="D34" s="76"/>
      <c r="E34" s="76"/>
      <c r="F34" s="76"/>
      <c r="G34" s="76"/>
      <c r="H34" s="203"/>
      <c r="I34" s="373" t="str">
        <f>IF(DB!$D$21&lt;&gt;"OK","",IF(AND(DB!$D$21="OK",DB!$D$14&lt;&gt;1),"",(40%*'3'!D34)))</f>
        <v/>
      </c>
      <c r="J34" s="139">
        <f t="shared" si="0"/>
        <v>0</v>
      </c>
    </row>
    <row r="35" spans="2:10" x14ac:dyDescent="0.2">
      <c r="B35" s="607"/>
      <c r="C35" s="75">
        <f>+A_I_3!$D$5</f>
        <v>0</v>
      </c>
      <c r="D35" s="76"/>
      <c r="E35" s="76"/>
      <c r="F35" s="76"/>
      <c r="G35" s="76"/>
      <c r="H35" s="203"/>
      <c r="I35" s="373" t="str">
        <f>IF(DB!$D$21&lt;&gt;"OK","",IF(AND(DB!$D$21="OK",DB!$D$14&lt;&gt;1),"",(40%*'3'!D35)))</f>
        <v/>
      </c>
      <c r="J35" s="139">
        <f t="shared" si="0"/>
        <v>0</v>
      </c>
    </row>
    <row r="36" spans="2:10" x14ac:dyDescent="0.2">
      <c r="B36" s="607"/>
      <c r="C36" s="75">
        <f>+A_I_4!$D$5</f>
        <v>0</v>
      </c>
      <c r="D36" s="76"/>
      <c r="E36" s="76"/>
      <c r="F36" s="76"/>
      <c r="G36" s="76"/>
      <c r="H36" s="203"/>
      <c r="I36" s="373" t="str">
        <f>IF(DB!$D$21&lt;&gt;"OK","",IF(AND(DB!$D$21="OK",DB!$D$14&lt;&gt;1),"",(40%*'3'!D36)))</f>
        <v/>
      </c>
      <c r="J36" s="139">
        <f t="shared" ref="J36:J38" si="5">SUM(D36:H36)</f>
        <v>0</v>
      </c>
    </row>
    <row r="37" spans="2:10" x14ac:dyDescent="0.2">
      <c r="B37" s="607"/>
      <c r="C37" s="75">
        <f>+A_I_5!$D$5</f>
        <v>0</v>
      </c>
      <c r="D37" s="431"/>
      <c r="E37" s="76"/>
      <c r="F37" s="76"/>
      <c r="G37" s="76"/>
      <c r="H37" s="203"/>
      <c r="I37" s="373" t="str">
        <f>IF(DB!$D$21&lt;&gt;"OK","",IF(AND(DB!$D$21="OK",DB!$D$14&lt;&gt;1),"",(40%*'3'!D37)))</f>
        <v/>
      </c>
      <c r="J37" s="139">
        <f t="shared" si="5"/>
        <v>0</v>
      </c>
    </row>
    <row r="38" spans="2:10" x14ac:dyDescent="0.2">
      <c r="B38" s="607"/>
      <c r="C38" s="75">
        <f>+A_OdR_1!$D$5</f>
        <v>0</v>
      </c>
      <c r="D38" s="76"/>
      <c r="E38" s="76"/>
      <c r="F38" s="76"/>
      <c r="G38" s="76"/>
      <c r="H38" s="203"/>
      <c r="I38" s="373" t="str">
        <f>IF(DB!$D$21&lt;&gt;"OK","",IF(AND(DB!$D$21="OK",DB!$D$14&lt;&gt;1),"",(40%*'3'!D38)))</f>
        <v/>
      </c>
      <c r="J38" s="139">
        <f t="shared" si="5"/>
        <v>0</v>
      </c>
    </row>
    <row r="39" spans="2:10" x14ac:dyDescent="0.2">
      <c r="B39" s="607"/>
      <c r="C39" s="75">
        <f>+A_OdR_2!$D$5</f>
        <v>0</v>
      </c>
      <c r="D39" s="76"/>
      <c r="E39" s="76"/>
      <c r="F39" s="76"/>
      <c r="G39" s="76"/>
      <c r="H39" s="203"/>
      <c r="I39" s="373" t="str">
        <f>IF(DB!$D$21&lt;&gt;"OK","",IF(AND(DB!$D$21="OK",DB!$D$14&lt;&gt;1),"",(40%*'3'!D39)))</f>
        <v/>
      </c>
      <c r="J39" s="139">
        <f t="shared" si="0"/>
        <v>0</v>
      </c>
    </row>
    <row r="40" spans="2:10" x14ac:dyDescent="0.2">
      <c r="B40" s="608" t="s">
        <v>183</v>
      </c>
      <c r="C40" s="609"/>
      <c r="D40" s="77">
        <f>SUM(D33:D39)</f>
        <v>0</v>
      </c>
      <c r="E40" s="77">
        <f t="shared" ref="E40" si="6">SUM(E33:E39)</f>
        <v>0</v>
      </c>
      <c r="F40" s="77">
        <f>SUM(F33:F39)</f>
        <v>0</v>
      </c>
      <c r="G40" s="77">
        <f>SUM(G33:G39)</f>
        <v>0</v>
      </c>
      <c r="H40" s="77">
        <f>SUM(H33:H39)</f>
        <v>0</v>
      </c>
      <c r="I40" s="367">
        <f>SUM(I33:I39)</f>
        <v>0</v>
      </c>
      <c r="J40" s="139">
        <f t="shared" si="0"/>
        <v>0</v>
      </c>
    </row>
    <row r="41" spans="2:10" x14ac:dyDescent="0.2">
      <c r="B41" s="607" t="s">
        <v>72</v>
      </c>
      <c r="C41" s="75">
        <f>+A_I_1!$D$5</f>
        <v>0</v>
      </c>
      <c r="D41" s="76"/>
      <c r="E41" s="76"/>
      <c r="F41" s="76"/>
      <c r="G41" s="76"/>
      <c r="H41" s="203"/>
      <c r="I41" s="373" t="str">
        <f>IF(DB!$D$21&lt;&gt;"OK","",IF(AND(DB!$D$21="OK",DB!$D$14&lt;&gt;1),"",(40%*'3'!D41)))</f>
        <v/>
      </c>
      <c r="J41" s="139">
        <f t="shared" si="0"/>
        <v>0</v>
      </c>
    </row>
    <row r="42" spans="2:10" x14ac:dyDescent="0.2">
      <c r="B42" s="607"/>
      <c r="C42" s="75">
        <f>+A_I_2!$D$5</f>
        <v>0</v>
      </c>
      <c r="D42" s="76"/>
      <c r="E42" s="76"/>
      <c r="F42" s="76"/>
      <c r="G42" s="76"/>
      <c r="H42" s="203"/>
      <c r="I42" s="373" t="str">
        <f>IF(DB!$D$21&lt;&gt;"OK","",IF(AND(DB!$D$21="OK",DB!$D$14&lt;&gt;1),"",(40%*'3'!D42)))</f>
        <v/>
      </c>
      <c r="J42" s="139">
        <f t="shared" si="0"/>
        <v>0</v>
      </c>
    </row>
    <row r="43" spans="2:10" x14ac:dyDescent="0.2">
      <c r="B43" s="607"/>
      <c r="C43" s="75">
        <f>+A_I_3!$D$5</f>
        <v>0</v>
      </c>
      <c r="D43" s="76"/>
      <c r="E43" s="76"/>
      <c r="F43" s="76"/>
      <c r="G43" s="76"/>
      <c r="H43" s="203"/>
      <c r="I43" s="373" t="str">
        <f>IF(DB!$D$21&lt;&gt;"OK","",IF(AND(DB!$D$21="OK",DB!$D$14&lt;&gt;1),"",(40%*'3'!D43)))</f>
        <v/>
      </c>
      <c r="J43" s="139">
        <f t="shared" si="0"/>
        <v>0</v>
      </c>
    </row>
    <row r="44" spans="2:10" x14ac:dyDescent="0.2">
      <c r="B44" s="607"/>
      <c r="C44" s="75">
        <f>+A_I_4!$D$5</f>
        <v>0</v>
      </c>
      <c r="D44" s="76"/>
      <c r="E44" s="76"/>
      <c r="F44" s="76"/>
      <c r="G44" s="76"/>
      <c r="H44" s="203"/>
      <c r="I44" s="373" t="str">
        <f>IF(DB!$D$21&lt;&gt;"OK","",IF(AND(DB!$D$21="OK",DB!$D$14&lt;&gt;1),"",(40%*'3'!D44)))</f>
        <v/>
      </c>
      <c r="J44" s="139">
        <f t="shared" ref="J44:J46" si="7">SUM(D44:H44)</f>
        <v>0</v>
      </c>
    </row>
    <row r="45" spans="2:10" x14ac:dyDescent="0.2">
      <c r="B45" s="607"/>
      <c r="C45" s="75">
        <f>+A_I_5!$D$5</f>
        <v>0</v>
      </c>
      <c r="D45" s="76"/>
      <c r="E45" s="76"/>
      <c r="F45" s="76"/>
      <c r="G45" s="76"/>
      <c r="H45" s="203"/>
      <c r="I45" s="373" t="str">
        <f>IF(DB!$D$21&lt;&gt;"OK","",IF(AND(DB!$D$21="OK",DB!$D$14&lt;&gt;1),"",(40%*'3'!D45)))</f>
        <v/>
      </c>
      <c r="J45" s="139">
        <f t="shared" si="7"/>
        <v>0</v>
      </c>
    </row>
    <row r="46" spans="2:10" x14ac:dyDescent="0.2">
      <c r="B46" s="607"/>
      <c r="C46" s="75">
        <f>+A_OdR_1!$D$5</f>
        <v>0</v>
      </c>
      <c r="D46" s="76"/>
      <c r="E46" s="76"/>
      <c r="F46" s="76"/>
      <c r="G46" s="76"/>
      <c r="H46" s="203"/>
      <c r="I46" s="373" t="str">
        <f>IF(DB!$D$21&lt;&gt;"OK","",IF(AND(DB!$D$21="OK",DB!$D$14&lt;&gt;1),"",(40%*'3'!D46)))</f>
        <v/>
      </c>
      <c r="J46" s="139">
        <f t="shared" si="7"/>
        <v>0</v>
      </c>
    </row>
    <row r="47" spans="2:10" x14ac:dyDescent="0.2">
      <c r="B47" s="607"/>
      <c r="C47" s="75">
        <f>+A_OdR_2!$D$5</f>
        <v>0</v>
      </c>
      <c r="D47" s="76"/>
      <c r="E47" s="76"/>
      <c r="F47" s="76"/>
      <c r="G47" s="76"/>
      <c r="H47" s="203"/>
      <c r="I47" s="373" t="str">
        <f>IF(DB!$D$21&lt;&gt;"OK","",IF(AND(DB!$D$21="OK",DB!$D$14&lt;&gt;1),"",(40%*'3'!D47)))</f>
        <v/>
      </c>
      <c r="J47" s="139">
        <f t="shared" si="0"/>
        <v>0</v>
      </c>
    </row>
    <row r="48" spans="2:10" x14ac:dyDescent="0.2">
      <c r="B48" s="608" t="s">
        <v>183</v>
      </c>
      <c r="C48" s="609"/>
      <c r="D48" s="77">
        <f>SUM(D41:D47)</f>
        <v>0</v>
      </c>
      <c r="E48" s="77">
        <f t="shared" ref="E48" si="8">SUM(E41:E47)</f>
        <v>0</v>
      </c>
      <c r="F48" s="77">
        <f>SUM(F41:F47)</f>
        <v>0</v>
      </c>
      <c r="G48" s="77">
        <f>SUM(G41:G47)</f>
        <v>0</v>
      </c>
      <c r="H48" s="77">
        <f>SUM(H41:H47)</f>
        <v>0</v>
      </c>
      <c r="I48" s="367">
        <f>SUM(I41:I47)</f>
        <v>0</v>
      </c>
      <c r="J48" s="139">
        <f t="shared" si="0"/>
        <v>0</v>
      </c>
    </row>
    <row r="49" spans="2:10" x14ac:dyDescent="0.2">
      <c r="B49" s="607" t="s">
        <v>73</v>
      </c>
      <c r="C49" s="75">
        <f>+A_I_1!$D$5</f>
        <v>0</v>
      </c>
      <c r="D49" s="76"/>
      <c r="E49" s="76"/>
      <c r="F49" s="76"/>
      <c r="G49" s="76"/>
      <c r="H49" s="203"/>
      <c r="I49" s="373" t="str">
        <f>IF(DB!$D$21&lt;&gt;"OK","",IF(AND(DB!$D$21="OK",DB!$D$14&lt;&gt;1),"",(40%*'3'!D49)))</f>
        <v/>
      </c>
      <c r="J49" s="139">
        <f t="shared" si="0"/>
        <v>0</v>
      </c>
    </row>
    <row r="50" spans="2:10" x14ac:dyDescent="0.2">
      <c r="B50" s="607"/>
      <c r="C50" s="75">
        <f>+A_I_2!$D$5</f>
        <v>0</v>
      </c>
      <c r="D50" s="76"/>
      <c r="E50" s="76"/>
      <c r="F50" s="76"/>
      <c r="G50" s="76"/>
      <c r="H50" s="203"/>
      <c r="I50" s="373" t="str">
        <f>IF(DB!$D$21&lt;&gt;"OK","",IF(AND(DB!$D$21="OK",DB!$D$14&lt;&gt;1),"",(40%*'3'!D50)))</f>
        <v/>
      </c>
      <c r="J50" s="139">
        <f t="shared" si="0"/>
        <v>0</v>
      </c>
    </row>
    <row r="51" spans="2:10" x14ac:dyDescent="0.2">
      <c r="B51" s="607"/>
      <c r="C51" s="75">
        <f>+A_I_3!$D$5</f>
        <v>0</v>
      </c>
      <c r="D51" s="76"/>
      <c r="E51" s="76"/>
      <c r="F51" s="76"/>
      <c r="G51" s="76"/>
      <c r="H51" s="203"/>
      <c r="I51" s="373" t="str">
        <f>IF(DB!$D$21&lt;&gt;"OK","",IF(AND(DB!$D$21="OK",DB!$D$14&lt;&gt;1),"",(40%*'3'!D51)))</f>
        <v/>
      </c>
      <c r="J51" s="139">
        <f t="shared" si="0"/>
        <v>0</v>
      </c>
    </row>
    <row r="52" spans="2:10" x14ac:dyDescent="0.2">
      <c r="B52" s="607"/>
      <c r="C52" s="75">
        <f>+A_I_4!$D$5</f>
        <v>0</v>
      </c>
      <c r="D52" s="76"/>
      <c r="E52" s="76"/>
      <c r="F52" s="76"/>
      <c r="G52" s="76"/>
      <c r="H52" s="203"/>
      <c r="I52" s="373" t="str">
        <f>IF(DB!$D$21&lt;&gt;"OK","",IF(AND(DB!$D$21="OK",DB!$D$14&lt;&gt;1),"",(40%*'3'!D52)))</f>
        <v/>
      </c>
      <c r="J52" s="139">
        <f t="shared" ref="J52:J54" si="9">SUM(D52:H52)</f>
        <v>0</v>
      </c>
    </row>
    <row r="53" spans="2:10" x14ac:dyDescent="0.2">
      <c r="B53" s="607"/>
      <c r="C53" s="75">
        <f>+A_I_5!$D$5</f>
        <v>0</v>
      </c>
      <c r="D53" s="76"/>
      <c r="E53" s="76"/>
      <c r="F53" s="76"/>
      <c r="G53" s="76"/>
      <c r="H53" s="203"/>
      <c r="I53" s="373" t="str">
        <f>IF(DB!$D$21&lt;&gt;"OK","",IF(AND(DB!$D$21="OK",DB!$D$14&lt;&gt;1),"",(40%*'3'!D53)))</f>
        <v/>
      </c>
      <c r="J53" s="139">
        <f t="shared" si="9"/>
        <v>0</v>
      </c>
    </row>
    <row r="54" spans="2:10" x14ac:dyDescent="0.2">
      <c r="B54" s="607"/>
      <c r="C54" s="75">
        <f>+A_OdR_1!$D$5</f>
        <v>0</v>
      </c>
      <c r="D54" s="76"/>
      <c r="E54" s="76"/>
      <c r="F54" s="76"/>
      <c r="G54" s="76"/>
      <c r="H54" s="203"/>
      <c r="I54" s="373" t="str">
        <f>IF(DB!$D$21&lt;&gt;"OK","",IF(AND(DB!$D$21="OK",DB!$D$14&lt;&gt;1),"",(40%*'3'!D54)))</f>
        <v/>
      </c>
      <c r="J54" s="139">
        <f t="shared" si="9"/>
        <v>0</v>
      </c>
    </row>
    <row r="55" spans="2:10" x14ac:dyDescent="0.2">
      <c r="B55" s="607"/>
      <c r="C55" s="75">
        <f>+A_OdR_2!$D$5</f>
        <v>0</v>
      </c>
      <c r="D55" s="76"/>
      <c r="E55" s="76"/>
      <c r="F55" s="76"/>
      <c r="G55" s="76"/>
      <c r="H55" s="203"/>
      <c r="I55" s="373" t="str">
        <f>IF(DB!$D$21&lt;&gt;"OK","",IF(AND(DB!$D$21="OK",DB!$D$14&lt;&gt;1),"",(40%*'3'!D55)))</f>
        <v/>
      </c>
      <c r="J55" s="139">
        <f t="shared" si="0"/>
        <v>0</v>
      </c>
    </row>
    <row r="56" spans="2:10" x14ac:dyDescent="0.2">
      <c r="B56" s="608" t="s">
        <v>183</v>
      </c>
      <c r="C56" s="609"/>
      <c r="D56" s="77">
        <f>SUM(D49:D55)</f>
        <v>0</v>
      </c>
      <c r="E56" s="77">
        <f t="shared" ref="E56" si="10">SUM(E49:E55)</f>
        <v>0</v>
      </c>
      <c r="F56" s="77">
        <f>SUM(F49:F55)</f>
        <v>0</v>
      </c>
      <c r="G56" s="77">
        <f>SUM(G49:G55)</f>
        <v>0</v>
      </c>
      <c r="H56" s="77">
        <f>SUM(H49:H55)</f>
        <v>0</v>
      </c>
      <c r="I56" s="367">
        <f>SUM(I49:I55)</f>
        <v>0</v>
      </c>
      <c r="J56" s="139">
        <f t="shared" si="0"/>
        <v>0</v>
      </c>
    </row>
    <row r="57" spans="2:10" x14ac:dyDescent="0.2">
      <c r="B57" s="607" t="s">
        <v>74</v>
      </c>
      <c r="C57" s="75">
        <f>+A_I_1!$D$5</f>
        <v>0</v>
      </c>
      <c r="D57" s="76"/>
      <c r="E57" s="76"/>
      <c r="F57" s="76"/>
      <c r="G57" s="76"/>
      <c r="H57" s="203"/>
      <c r="I57" s="373" t="str">
        <f>IF(DB!$D$21&lt;&gt;"OK","",IF(AND(DB!$D$21="OK",DB!$D$14&lt;&gt;1),"",(40%*'3'!D57)))</f>
        <v/>
      </c>
      <c r="J57" s="139">
        <f t="shared" si="0"/>
        <v>0</v>
      </c>
    </row>
    <row r="58" spans="2:10" x14ac:dyDescent="0.2">
      <c r="B58" s="607"/>
      <c r="C58" s="75">
        <f>+A_I_2!$D$5</f>
        <v>0</v>
      </c>
      <c r="D58" s="76"/>
      <c r="E58" s="76"/>
      <c r="F58" s="76"/>
      <c r="G58" s="76"/>
      <c r="H58" s="203"/>
      <c r="I58" s="373" t="str">
        <f>IF(DB!$D$21&lt;&gt;"OK","",IF(AND(DB!$D$21="OK",DB!$D$14&lt;&gt;1),"",(40%*'3'!D58)))</f>
        <v/>
      </c>
      <c r="J58" s="139">
        <f t="shared" si="0"/>
        <v>0</v>
      </c>
    </row>
    <row r="59" spans="2:10" x14ac:dyDescent="0.2">
      <c r="B59" s="607"/>
      <c r="C59" s="75">
        <f>+A_I_3!$D$5</f>
        <v>0</v>
      </c>
      <c r="D59" s="76"/>
      <c r="E59" s="76"/>
      <c r="F59" s="76"/>
      <c r="G59" s="76"/>
      <c r="H59" s="203"/>
      <c r="I59" s="373" t="str">
        <f>IF(DB!$D$21&lt;&gt;"OK","",IF(AND(DB!$D$21="OK",DB!$D$14&lt;&gt;1),"",(40%*'3'!D59)))</f>
        <v/>
      </c>
      <c r="J59" s="139">
        <f t="shared" ref="J59:J111" si="11">SUM(D59:H59)</f>
        <v>0</v>
      </c>
    </row>
    <row r="60" spans="2:10" x14ac:dyDescent="0.2">
      <c r="B60" s="607"/>
      <c r="C60" s="75">
        <f>+A_I_4!$D$5</f>
        <v>0</v>
      </c>
      <c r="D60" s="76"/>
      <c r="E60" s="76"/>
      <c r="F60" s="76"/>
      <c r="G60" s="76"/>
      <c r="H60" s="203"/>
      <c r="I60" s="373" t="str">
        <f>IF(DB!$D$21&lt;&gt;"OK","",IF(AND(DB!$D$21="OK",DB!$D$14&lt;&gt;1),"",(40%*'3'!D60)))</f>
        <v/>
      </c>
      <c r="J60" s="139">
        <f t="shared" ref="J60:J62" si="12">SUM(D60:H60)</f>
        <v>0</v>
      </c>
    </row>
    <row r="61" spans="2:10" x14ac:dyDescent="0.2">
      <c r="B61" s="607"/>
      <c r="C61" s="75">
        <f>+A_I_5!$D$5</f>
        <v>0</v>
      </c>
      <c r="D61" s="76"/>
      <c r="E61" s="76"/>
      <c r="F61" s="76"/>
      <c r="G61" s="76"/>
      <c r="H61" s="203"/>
      <c r="I61" s="373" t="str">
        <f>IF(DB!$D$21&lt;&gt;"OK","",IF(AND(DB!$D$21="OK",DB!$D$14&lt;&gt;1),"",(40%*'3'!D61)))</f>
        <v/>
      </c>
      <c r="J61" s="139">
        <f t="shared" si="12"/>
        <v>0</v>
      </c>
    </row>
    <row r="62" spans="2:10" x14ac:dyDescent="0.2">
      <c r="B62" s="607"/>
      <c r="C62" s="75">
        <f>+A_OdR_1!$D$5</f>
        <v>0</v>
      </c>
      <c r="D62" s="76"/>
      <c r="E62" s="76"/>
      <c r="F62" s="76"/>
      <c r="G62" s="76"/>
      <c r="H62" s="203"/>
      <c r="I62" s="373" t="str">
        <f>IF(DB!$D$21&lt;&gt;"OK","",IF(AND(DB!$D$21="OK",DB!$D$14&lt;&gt;1),"",(40%*'3'!D62)))</f>
        <v/>
      </c>
      <c r="J62" s="139">
        <f t="shared" si="12"/>
        <v>0</v>
      </c>
    </row>
    <row r="63" spans="2:10" x14ac:dyDescent="0.2">
      <c r="B63" s="607"/>
      <c r="C63" s="75">
        <f>+A_OdR_2!$D$5</f>
        <v>0</v>
      </c>
      <c r="D63" s="76"/>
      <c r="E63" s="76"/>
      <c r="F63" s="76"/>
      <c r="G63" s="76"/>
      <c r="H63" s="203"/>
      <c r="I63" s="373" t="str">
        <f>IF(DB!$D$21&lt;&gt;"OK","",IF(AND(DB!$D$21="OK",DB!$D$14&lt;&gt;1),"",(40%*'3'!D63)))</f>
        <v/>
      </c>
      <c r="J63" s="139">
        <f t="shared" si="11"/>
        <v>0</v>
      </c>
    </row>
    <row r="64" spans="2:10" x14ac:dyDescent="0.2">
      <c r="B64" s="608" t="s">
        <v>183</v>
      </c>
      <c r="C64" s="609"/>
      <c r="D64" s="77">
        <f>SUM(D57:D63)</f>
        <v>0</v>
      </c>
      <c r="E64" s="77">
        <f t="shared" ref="E64" si="13">SUM(E57:E63)</f>
        <v>0</v>
      </c>
      <c r="F64" s="77">
        <f>SUM(F57:F63)</f>
        <v>0</v>
      </c>
      <c r="G64" s="77">
        <f>SUM(G57:G63)</f>
        <v>0</v>
      </c>
      <c r="H64" s="77">
        <f>SUM(H57:H63)</f>
        <v>0</v>
      </c>
      <c r="I64" s="367">
        <f>SUM(I57:I63)</f>
        <v>0</v>
      </c>
      <c r="J64" s="139">
        <f t="shared" si="11"/>
        <v>0</v>
      </c>
    </row>
    <row r="65" spans="2:10" x14ac:dyDescent="0.2">
      <c r="B65" s="607" t="s">
        <v>75</v>
      </c>
      <c r="C65" s="75">
        <f>+A_I_1!$D$5</f>
        <v>0</v>
      </c>
      <c r="D65" s="76"/>
      <c r="E65" s="76"/>
      <c r="F65" s="76"/>
      <c r="G65" s="76"/>
      <c r="H65" s="203"/>
      <c r="I65" s="373" t="str">
        <f>IF(DB!$D$21&lt;&gt;"OK","",IF(AND(DB!$D$21="OK",DB!$D$14&lt;&gt;1),"",(40%*'3'!D65)))</f>
        <v/>
      </c>
      <c r="J65" s="139">
        <f t="shared" si="11"/>
        <v>0</v>
      </c>
    </row>
    <row r="66" spans="2:10" x14ac:dyDescent="0.2">
      <c r="B66" s="607"/>
      <c r="C66" s="75">
        <f>+A_I_2!$D$5</f>
        <v>0</v>
      </c>
      <c r="D66" s="76"/>
      <c r="E66" s="76"/>
      <c r="F66" s="76"/>
      <c r="G66" s="76"/>
      <c r="H66" s="203"/>
      <c r="I66" s="373" t="str">
        <f>IF(DB!$D$21&lt;&gt;"OK","",IF(AND(DB!$D$21="OK",DB!$D$14&lt;&gt;1),"",(40%*'3'!D66)))</f>
        <v/>
      </c>
      <c r="J66" s="139">
        <f t="shared" si="11"/>
        <v>0</v>
      </c>
    </row>
    <row r="67" spans="2:10" x14ac:dyDescent="0.2">
      <c r="B67" s="607"/>
      <c r="C67" s="75">
        <f>+A_I_3!$D$5</f>
        <v>0</v>
      </c>
      <c r="D67" s="76"/>
      <c r="E67" s="76"/>
      <c r="F67" s="76"/>
      <c r="G67" s="76"/>
      <c r="H67" s="203"/>
      <c r="I67" s="373" t="str">
        <f>IF(DB!$D$21&lt;&gt;"OK","",IF(AND(DB!$D$21="OK",DB!$D$14&lt;&gt;1),"",(40%*'3'!D67)))</f>
        <v/>
      </c>
      <c r="J67" s="139">
        <f t="shared" si="11"/>
        <v>0</v>
      </c>
    </row>
    <row r="68" spans="2:10" x14ac:dyDescent="0.2">
      <c r="B68" s="607"/>
      <c r="C68" s="75">
        <f>+A_I_4!$D$5</f>
        <v>0</v>
      </c>
      <c r="D68" s="76"/>
      <c r="E68" s="76"/>
      <c r="F68" s="76"/>
      <c r="G68" s="76"/>
      <c r="H68" s="203"/>
      <c r="I68" s="373" t="str">
        <f>IF(DB!$D$21&lt;&gt;"OK","",IF(AND(DB!$D$21="OK",DB!$D$14&lt;&gt;1),"",(40%*'3'!D68)))</f>
        <v/>
      </c>
      <c r="J68" s="139">
        <f t="shared" ref="J68:J70" si="14">SUM(D68:H68)</f>
        <v>0</v>
      </c>
    </row>
    <row r="69" spans="2:10" x14ac:dyDescent="0.2">
      <c r="B69" s="607"/>
      <c r="C69" s="75">
        <f>+A_I_5!$D$5</f>
        <v>0</v>
      </c>
      <c r="D69" s="76"/>
      <c r="E69" s="76"/>
      <c r="F69" s="76"/>
      <c r="G69" s="76"/>
      <c r="H69" s="203"/>
      <c r="I69" s="373" t="str">
        <f>IF(DB!$D$21&lt;&gt;"OK","",IF(AND(DB!$D$21="OK",DB!$D$14&lt;&gt;1),"",(40%*'3'!D69)))</f>
        <v/>
      </c>
      <c r="J69" s="139">
        <f t="shared" si="14"/>
        <v>0</v>
      </c>
    </row>
    <row r="70" spans="2:10" x14ac:dyDescent="0.2">
      <c r="B70" s="607"/>
      <c r="C70" s="75">
        <f>+A_OdR_1!$D$5</f>
        <v>0</v>
      </c>
      <c r="D70" s="76"/>
      <c r="E70" s="76"/>
      <c r="F70" s="76"/>
      <c r="G70" s="76"/>
      <c r="H70" s="203"/>
      <c r="I70" s="373" t="str">
        <f>IF(DB!$D$21&lt;&gt;"OK","",IF(AND(DB!$D$21="OK",DB!$D$14&lt;&gt;1),"",(40%*'3'!D70)))</f>
        <v/>
      </c>
      <c r="J70" s="139">
        <f t="shared" si="14"/>
        <v>0</v>
      </c>
    </row>
    <row r="71" spans="2:10" x14ac:dyDescent="0.2">
      <c r="B71" s="607"/>
      <c r="C71" s="75">
        <f>+A_OdR_2!$D$5</f>
        <v>0</v>
      </c>
      <c r="D71" s="76"/>
      <c r="E71" s="76"/>
      <c r="F71" s="76"/>
      <c r="G71" s="76"/>
      <c r="H71" s="203"/>
      <c r="I71" s="373" t="str">
        <f>IF(DB!$D$21&lt;&gt;"OK","",IF(AND(DB!$D$21="OK",DB!$D$14&lt;&gt;1),"",(40%*'3'!D71)))</f>
        <v/>
      </c>
      <c r="J71" s="139">
        <f t="shared" si="11"/>
        <v>0</v>
      </c>
    </row>
    <row r="72" spans="2:10" x14ac:dyDescent="0.2">
      <c r="B72" s="608" t="s">
        <v>183</v>
      </c>
      <c r="C72" s="609"/>
      <c r="D72" s="77">
        <f>SUM(D65:D71)</f>
        <v>0</v>
      </c>
      <c r="E72" s="77">
        <f t="shared" ref="E72" si="15">SUM(E65:E71)</f>
        <v>0</v>
      </c>
      <c r="F72" s="77">
        <f>SUM(F65:F71)</f>
        <v>0</v>
      </c>
      <c r="G72" s="77">
        <f>SUM(G65:G71)</f>
        <v>0</v>
      </c>
      <c r="H72" s="77">
        <f>SUM(H65:H71)</f>
        <v>0</v>
      </c>
      <c r="I72" s="367">
        <f>SUM(I65:I71)</f>
        <v>0</v>
      </c>
      <c r="J72" s="139">
        <f t="shared" si="11"/>
        <v>0</v>
      </c>
    </row>
    <row r="73" spans="2:10" x14ac:dyDescent="0.2">
      <c r="B73" s="607" t="s">
        <v>76</v>
      </c>
      <c r="C73" s="75">
        <f>+A_I_1!$D$5</f>
        <v>0</v>
      </c>
      <c r="D73" s="76"/>
      <c r="E73" s="76"/>
      <c r="F73" s="76"/>
      <c r="G73" s="76"/>
      <c r="H73" s="203"/>
      <c r="I73" s="373" t="str">
        <f>IF(DB!$D$21&lt;&gt;"OK","",IF(AND(DB!$D$21="OK",DB!$D$14&lt;&gt;1),"",(40%*'3'!D73)))</f>
        <v/>
      </c>
      <c r="J73" s="139">
        <f t="shared" si="11"/>
        <v>0</v>
      </c>
    </row>
    <row r="74" spans="2:10" x14ac:dyDescent="0.2">
      <c r="B74" s="607"/>
      <c r="C74" s="75">
        <f>+A_I_2!$D$5</f>
        <v>0</v>
      </c>
      <c r="D74" s="76"/>
      <c r="E74" s="76"/>
      <c r="F74" s="76"/>
      <c r="G74" s="76"/>
      <c r="H74" s="203"/>
      <c r="I74" s="373" t="str">
        <f>IF(DB!$D$21&lt;&gt;"OK","",IF(AND(DB!$D$21="OK",DB!$D$14&lt;&gt;1),"",(40%*'3'!D74)))</f>
        <v/>
      </c>
      <c r="J74" s="139">
        <f t="shared" si="11"/>
        <v>0</v>
      </c>
    </row>
    <row r="75" spans="2:10" x14ac:dyDescent="0.2">
      <c r="B75" s="607"/>
      <c r="C75" s="75">
        <f>+A_I_3!$D$5</f>
        <v>0</v>
      </c>
      <c r="D75" s="76"/>
      <c r="E75" s="76"/>
      <c r="F75" s="76"/>
      <c r="G75" s="76"/>
      <c r="H75" s="203"/>
      <c r="I75" s="373" t="str">
        <f>IF(DB!$D$21&lt;&gt;"OK","",IF(AND(DB!$D$21="OK",DB!$D$14&lt;&gt;1),"",(40%*'3'!D75)))</f>
        <v/>
      </c>
      <c r="J75" s="139">
        <f t="shared" si="11"/>
        <v>0</v>
      </c>
    </row>
    <row r="76" spans="2:10" x14ac:dyDescent="0.2">
      <c r="B76" s="607"/>
      <c r="C76" s="75">
        <f>+A_I_4!$D$5</f>
        <v>0</v>
      </c>
      <c r="D76" s="76"/>
      <c r="E76" s="76"/>
      <c r="F76" s="76"/>
      <c r="G76" s="76"/>
      <c r="H76" s="203"/>
      <c r="I76" s="373" t="str">
        <f>IF(DB!$D$21&lt;&gt;"OK","",IF(AND(DB!$D$21="OK",DB!$D$14&lt;&gt;1),"",(40%*'3'!D76)))</f>
        <v/>
      </c>
      <c r="J76" s="139">
        <f t="shared" ref="J76:J78" si="16">SUM(D76:H76)</f>
        <v>0</v>
      </c>
    </row>
    <row r="77" spans="2:10" x14ac:dyDescent="0.2">
      <c r="B77" s="607"/>
      <c r="C77" s="75">
        <f>+A_I_5!$D$5</f>
        <v>0</v>
      </c>
      <c r="D77" s="76"/>
      <c r="E77" s="76"/>
      <c r="F77" s="76"/>
      <c r="G77" s="76"/>
      <c r="H77" s="203"/>
      <c r="I77" s="373" t="str">
        <f>IF(DB!$D$21&lt;&gt;"OK","",IF(AND(DB!$D$21="OK",DB!$D$14&lt;&gt;1),"",(40%*'3'!D77)))</f>
        <v/>
      </c>
      <c r="J77" s="139">
        <f t="shared" si="16"/>
        <v>0</v>
      </c>
    </row>
    <row r="78" spans="2:10" x14ac:dyDescent="0.2">
      <c r="B78" s="607"/>
      <c r="C78" s="75">
        <f>+A_OdR_1!$D$5</f>
        <v>0</v>
      </c>
      <c r="D78" s="76"/>
      <c r="E78" s="76"/>
      <c r="F78" s="76"/>
      <c r="G78" s="76"/>
      <c r="H78" s="203"/>
      <c r="I78" s="373" t="str">
        <f>IF(DB!$D$21&lt;&gt;"OK","",IF(AND(DB!$D$21="OK",DB!$D$14&lt;&gt;1),"",(40%*'3'!D78)))</f>
        <v/>
      </c>
      <c r="J78" s="139">
        <f t="shared" si="16"/>
        <v>0</v>
      </c>
    </row>
    <row r="79" spans="2:10" x14ac:dyDescent="0.2">
      <c r="B79" s="607"/>
      <c r="C79" s="75">
        <f>+A_OdR_2!$D$5</f>
        <v>0</v>
      </c>
      <c r="D79" s="76"/>
      <c r="E79" s="76"/>
      <c r="F79" s="76"/>
      <c r="G79" s="76"/>
      <c r="H79" s="203"/>
      <c r="I79" s="373" t="str">
        <f>IF(DB!$D$21&lt;&gt;"OK","",IF(AND(DB!$D$21="OK",DB!$D$14&lt;&gt;1),"",(40%*'3'!D79)))</f>
        <v/>
      </c>
      <c r="J79" s="139">
        <f t="shared" si="11"/>
        <v>0</v>
      </c>
    </row>
    <row r="80" spans="2:10" x14ac:dyDescent="0.2">
      <c r="B80" s="608" t="s">
        <v>183</v>
      </c>
      <c r="C80" s="609"/>
      <c r="D80" s="77">
        <f>SUM(D73:D79)</f>
        <v>0</v>
      </c>
      <c r="E80" s="77">
        <f t="shared" ref="E80" si="17">SUM(E73:E79)</f>
        <v>0</v>
      </c>
      <c r="F80" s="77">
        <f>SUM(F73:F79)</f>
        <v>0</v>
      </c>
      <c r="G80" s="77">
        <f>SUM(G73:G79)</f>
        <v>0</v>
      </c>
      <c r="H80" s="77">
        <f>SUM(H73:H79)</f>
        <v>0</v>
      </c>
      <c r="I80" s="367">
        <f>SUM(I73:I79)</f>
        <v>0</v>
      </c>
      <c r="J80" s="139">
        <f t="shared" si="11"/>
        <v>0</v>
      </c>
    </row>
    <row r="81" spans="2:10" x14ac:dyDescent="0.2">
      <c r="B81" s="607" t="s">
        <v>77</v>
      </c>
      <c r="C81" s="75">
        <f>+A_I_1!$D$5</f>
        <v>0</v>
      </c>
      <c r="D81" s="76"/>
      <c r="E81" s="76"/>
      <c r="F81" s="76"/>
      <c r="G81" s="76"/>
      <c r="H81" s="203"/>
      <c r="I81" s="373" t="str">
        <f>IF(DB!$D$21&lt;&gt;"OK","",IF(AND(DB!$D$21="OK",DB!$D$14&lt;&gt;1),"",(40%*'3'!D81)))</f>
        <v/>
      </c>
      <c r="J81" s="139">
        <f t="shared" si="11"/>
        <v>0</v>
      </c>
    </row>
    <row r="82" spans="2:10" x14ac:dyDescent="0.2">
      <c r="B82" s="607"/>
      <c r="C82" s="75">
        <f>+A_I_2!$D$5</f>
        <v>0</v>
      </c>
      <c r="D82" s="76"/>
      <c r="E82" s="76"/>
      <c r="F82" s="76"/>
      <c r="G82" s="76"/>
      <c r="H82" s="203"/>
      <c r="I82" s="373" t="str">
        <f>IF(DB!$D$21&lt;&gt;"OK","",IF(AND(DB!$D$21="OK",DB!$D$14&lt;&gt;1),"",(40%*'3'!D82)))</f>
        <v/>
      </c>
      <c r="J82" s="139">
        <f t="shared" si="11"/>
        <v>0</v>
      </c>
    </row>
    <row r="83" spans="2:10" x14ac:dyDescent="0.2">
      <c r="B83" s="607"/>
      <c r="C83" s="75">
        <f>+A_I_3!$D$5</f>
        <v>0</v>
      </c>
      <c r="D83" s="76"/>
      <c r="E83" s="76"/>
      <c r="F83" s="76"/>
      <c r="G83" s="76"/>
      <c r="H83" s="203"/>
      <c r="I83" s="373" t="str">
        <f>IF(DB!$D$21&lt;&gt;"OK","",IF(AND(DB!$D$21="OK",DB!$D$14&lt;&gt;1),"",(40%*'3'!D83)))</f>
        <v/>
      </c>
      <c r="J83" s="139">
        <f t="shared" si="11"/>
        <v>0</v>
      </c>
    </row>
    <row r="84" spans="2:10" x14ac:dyDescent="0.2">
      <c r="B84" s="607"/>
      <c r="C84" s="75">
        <f>+A_I_4!$D$5</f>
        <v>0</v>
      </c>
      <c r="D84" s="76"/>
      <c r="E84" s="76"/>
      <c r="F84" s="76"/>
      <c r="G84" s="76"/>
      <c r="H84" s="203"/>
      <c r="I84" s="373" t="str">
        <f>IF(DB!$D$21&lt;&gt;"OK","",IF(AND(DB!$D$21="OK",DB!$D$14&lt;&gt;1),"",(40%*'3'!D84)))</f>
        <v/>
      </c>
      <c r="J84" s="139">
        <f t="shared" ref="J84:J86" si="18">SUM(D84:H84)</f>
        <v>0</v>
      </c>
    </row>
    <row r="85" spans="2:10" x14ac:dyDescent="0.2">
      <c r="B85" s="607"/>
      <c r="C85" s="75">
        <f>+A_I_5!$D$5</f>
        <v>0</v>
      </c>
      <c r="D85" s="76"/>
      <c r="E85" s="76"/>
      <c r="F85" s="76"/>
      <c r="G85" s="76"/>
      <c r="H85" s="203"/>
      <c r="I85" s="373" t="str">
        <f>IF(DB!$D$21&lt;&gt;"OK","",IF(AND(DB!$D$21="OK",DB!$D$14&lt;&gt;1),"",(40%*'3'!D85)))</f>
        <v/>
      </c>
      <c r="J85" s="139">
        <f t="shared" si="18"/>
        <v>0</v>
      </c>
    </row>
    <row r="86" spans="2:10" x14ac:dyDescent="0.2">
      <c r="B86" s="607"/>
      <c r="C86" s="75">
        <f>+A_OdR_1!$D$5</f>
        <v>0</v>
      </c>
      <c r="D86" s="76"/>
      <c r="E86" s="76"/>
      <c r="F86" s="76"/>
      <c r="G86" s="76"/>
      <c r="H86" s="203"/>
      <c r="I86" s="373" t="str">
        <f>IF(DB!$D$21&lt;&gt;"OK","",IF(AND(DB!$D$21="OK",DB!$D$14&lt;&gt;1),"",(40%*'3'!D86)))</f>
        <v/>
      </c>
      <c r="J86" s="139">
        <f t="shared" si="18"/>
        <v>0</v>
      </c>
    </row>
    <row r="87" spans="2:10" x14ac:dyDescent="0.2">
      <c r="B87" s="607"/>
      <c r="C87" s="75">
        <f>+A_OdR_2!$D$5</f>
        <v>0</v>
      </c>
      <c r="D87" s="76"/>
      <c r="E87" s="76"/>
      <c r="F87" s="76"/>
      <c r="G87" s="76"/>
      <c r="H87" s="203"/>
      <c r="I87" s="373" t="str">
        <f>IF(DB!$D$21&lt;&gt;"OK","",IF(AND(DB!$D$21="OK",DB!$D$14&lt;&gt;1),"",(40%*'3'!D87)))</f>
        <v/>
      </c>
      <c r="J87" s="139">
        <f t="shared" si="11"/>
        <v>0</v>
      </c>
    </row>
    <row r="88" spans="2:10" x14ac:dyDescent="0.2">
      <c r="B88" s="608" t="s">
        <v>183</v>
      </c>
      <c r="C88" s="609"/>
      <c r="D88" s="77">
        <f>SUM(D81:D87)</f>
        <v>0</v>
      </c>
      <c r="E88" s="77">
        <f t="shared" ref="E88" si="19">SUM(E81:E87)</f>
        <v>0</v>
      </c>
      <c r="F88" s="77">
        <f>SUM(F81:F87)</f>
        <v>0</v>
      </c>
      <c r="G88" s="77">
        <f>SUM(G81:G87)</f>
        <v>0</v>
      </c>
      <c r="H88" s="77">
        <f>SUM(H81:H87)</f>
        <v>0</v>
      </c>
      <c r="I88" s="367">
        <f>SUM(I81:I87)</f>
        <v>0</v>
      </c>
      <c r="J88" s="139">
        <f t="shared" si="11"/>
        <v>0</v>
      </c>
    </row>
    <row r="89" spans="2:10" x14ac:dyDescent="0.2">
      <c r="B89" s="607" t="s">
        <v>78</v>
      </c>
      <c r="C89" s="75">
        <f>+A_I_1!$D$5</f>
        <v>0</v>
      </c>
      <c r="D89" s="76"/>
      <c r="E89" s="76"/>
      <c r="F89" s="76"/>
      <c r="G89" s="76"/>
      <c r="H89" s="203"/>
      <c r="I89" s="373" t="str">
        <f>IF(DB!$D$21&lt;&gt;"OK","",IF(AND(DB!$D$21="OK",DB!$D$14&lt;&gt;1),"",(40%*'3'!D89)))</f>
        <v/>
      </c>
      <c r="J89" s="139">
        <f t="shared" si="11"/>
        <v>0</v>
      </c>
    </row>
    <row r="90" spans="2:10" x14ac:dyDescent="0.2">
      <c r="B90" s="607"/>
      <c r="C90" s="75">
        <f>+A_I_2!$D$5</f>
        <v>0</v>
      </c>
      <c r="D90" s="76"/>
      <c r="E90" s="76"/>
      <c r="F90" s="76"/>
      <c r="G90" s="76"/>
      <c r="H90" s="203"/>
      <c r="I90" s="373" t="str">
        <f>IF(DB!$D$21&lt;&gt;"OK","",IF(AND(DB!$D$21="OK",DB!$D$14&lt;&gt;1),"",(40%*'3'!D90)))</f>
        <v/>
      </c>
      <c r="J90" s="139">
        <f t="shared" si="11"/>
        <v>0</v>
      </c>
    </row>
    <row r="91" spans="2:10" x14ac:dyDescent="0.2">
      <c r="B91" s="607"/>
      <c r="C91" s="75">
        <f>+A_I_3!$D$5</f>
        <v>0</v>
      </c>
      <c r="D91" s="76"/>
      <c r="E91" s="76"/>
      <c r="F91" s="76"/>
      <c r="G91" s="76"/>
      <c r="H91" s="203"/>
      <c r="I91" s="373" t="str">
        <f>IF(DB!$D$21&lt;&gt;"OK","",IF(AND(DB!$D$21="OK",DB!$D$14&lt;&gt;1),"",(40%*'3'!D91)))</f>
        <v/>
      </c>
      <c r="J91" s="139">
        <f t="shared" si="11"/>
        <v>0</v>
      </c>
    </row>
    <row r="92" spans="2:10" x14ac:dyDescent="0.2">
      <c r="B92" s="607"/>
      <c r="C92" s="75">
        <f>+A_I_4!$D$5</f>
        <v>0</v>
      </c>
      <c r="D92" s="76"/>
      <c r="E92" s="76"/>
      <c r="F92" s="76"/>
      <c r="G92" s="76"/>
      <c r="H92" s="203"/>
      <c r="I92" s="373" t="str">
        <f>IF(DB!$D$21&lt;&gt;"OK","",IF(AND(DB!$D$21="OK",DB!$D$14&lt;&gt;1),"",(40%*'3'!D92)))</f>
        <v/>
      </c>
      <c r="J92" s="139">
        <f t="shared" ref="J92:J94" si="20">SUM(D92:H92)</f>
        <v>0</v>
      </c>
    </row>
    <row r="93" spans="2:10" x14ac:dyDescent="0.2">
      <c r="B93" s="607"/>
      <c r="C93" s="75">
        <f>+A_I_5!$D$5</f>
        <v>0</v>
      </c>
      <c r="D93" s="76"/>
      <c r="E93" s="76"/>
      <c r="F93" s="76"/>
      <c r="G93" s="76"/>
      <c r="H93" s="203"/>
      <c r="I93" s="373" t="str">
        <f>IF(DB!$D$21&lt;&gt;"OK","",IF(AND(DB!$D$21="OK",DB!$D$14&lt;&gt;1),"",(40%*'3'!D93)))</f>
        <v/>
      </c>
      <c r="J93" s="139">
        <f t="shared" si="20"/>
        <v>0</v>
      </c>
    </row>
    <row r="94" spans="2:10" x14ac:dyDescent="0.2">
      <c r="B94" s="607"/>
      <c r="C94" s="75">
        <f>+A_OdR_1!$D$5</f>
        <v>0</v>
      </c>
      <c r="D94" s="76"/>
      <c r="E94" s="76"/>
      <c r="F94" s="76"/>
      <c r="G94" s="76"/>
      <c r="H94" s="203"/>
      <c r="I94" s="373" t="str">
        <f>IF(DB!$D$21&lt;&gt;"OK","",IF(AND(DB!$D$21="OK",DB!$D$14&lt;&gt;1),"",(40%*'3'!D94)))</f>
        <v/>
      </c>
      <c r="J94" s="139">
        <f t="shared" si="20"/>
        <v>0</v>
      </c>
    </row>
    <row r="95" spans="2:10" x14ac:dyDescent="0.2">
      <c r="B95" s="607"/>
      <c r="C95" s="75">
        <f>+A_OdR_2!$D$5</f>
        <v>0</v>
      </c>
      <c r="D95" s="76"/>
      <c r="E95" s="76"/>
      <c r="F95" s="76"/>
      <c r="G95" s="76"/>
      <c r="H95" s="203"/>
      <c r="I95" s="373" t="str">
        <f>IF(DB!$D$21&lt;&gt;"OK","",IF(AND(DB!$D$21="OK",DB!$D$14&lt;&gt;1),"",(40%*'3'!D95)))</f>
        <v/>
      </c>
      <c r="J95" s="139">
        <f t="shared" si="11"/>
        <v>0</v>
      </c>
    </row>
    <row r="96" spans="2:10" x14ac:dyDescent="0.2">
      <c r="B96" s="608" t="s">
        <v>183</v>
      </c>
      <c r="C96" s="609"/>
      <c r="D96" s="77">
        <f>SUM(D89:D95)</f>
        <v>0</v>
      </c>
      <c r="E96" s="77">
        <f t="shared" ref="E96" si="21">SUM(E89:E95)</f>
        <v>0</v>
      </c>
      <c r="F96" s="77">
        <f>SUM(F89:F95)</f>
        <v>0</v>
      </c>
      <c r="G96" s="77">
        <f>SUM(G89:G95)</f>
        <v>0</v>
      </c>
      <c r="H96" s="77">
        <f>SUM(H89:H95)</f>
        <v>0</v>
      </c>
      <c r="I96" s="367">
        <f>SUM(I89:I95)</f>
        <v>0</v>
      </c>
      <c r="J96" s="139">
        <f t="shared" si="11"/>
        <v>0</v>
      </c>
    </row>
    <row r="97" spans="2:10" x14ac:dyDescent="0.2">
      <c r="B97" s="607" t="s">
        <v>79</v>
      </c>
      <c r="C97" s="75">
        <f>+A_I_1!$D$5</f>
        <v>0</v>
      </c>
      <c r="D97" s="76"/>
      <c r="E97" s="76"/>
      <c r="F97" s="76"/>
      <c r="G97" s="76"/>
      <c r="H97" s="203"/>
      <c r="I97" s="373" t="str">
        <f>IF(DB!$D$21&lt;&gt;"OK","",IF(AND(DB!$D$21="OK",DB!$D$14&lt;&gt;1),"",(40%*'3'!D97)))</f>
        <v/>
      </c>
      <c r="J97" s="139">
        <f t="shared" si="11"/>
        <v>0</v>
      </c>
    </row>
    <row r="98" spans="2:10" x14ac:dyDescent="0.2">
      <c r="B98" s="607"/>
      <c r="C98" s="75">
        <f>+A_I_2!$D$5</f>
        <v>0</v>
      </c>
      <c r="D98" s="76"/>
      <c r="E98" s="76"/>
      <c r="F98" s="76"/>
      <c r="G98" s="76"/>
      <c r="H98" s="203"/>
      <c r="I98" s="373" t="str">
        <f>IF(DB!$D$21&lt;&gt;"OK","",IF(AND(DB!$D$21="OK",DB!$D$14&lt;&gt;1),"",(40%*'3'!D98)))</f>
        <v/>
      </c>
      <c r="J98" s="139">
        <f t="shared" si="11"/>
        <v>0</v>
      </c>
    </row>
    <row r="99" spans="2:10" x14ac:dyDescent="0.2">
      <c r="B99" s="607"/>
      <c r="C99" s="75">
        <f>+A_I_3!$D$5</f>
        <v>0</v>
      </c>
      <c r="D99" s="76"/>
      <c r="E99" s="76"/>
      <c r="F99" s="76"/>
      <c r="G99" s="76"/>
      <c r="H99" s="203"/>
      <c r="I99" s="373" t="str">
        <f>IF(DB!$D$21&lt;&gt;"OK","",IF(AND(DB!$D$21="OK",DB!$D$14&lt;&gt;1),"",(40%*'3'!D99)))</f>
        <v/>
      </c>
      <c r="J99" s="139">
        <f t="shared" si="11"/>
        <v>0</v>
      </c>
    </row>
    <row r="100" spans="2:10" x14ac:dyDescent="0.2">
      <c r="B100" s="607"/>
      <c r="C100" s="75">
        <f>+A_I_4!$D$5</f>
        <v>0</v>
      </c>
      <c r="D100" s="76"/>
      <c r="E100" s="76"/>
      <c r="F100" s="76"/>
      <c r="G100" s="76"/>
      <c r="H100" s="203"/>
      <c r="I100" s="373" t="str">
        <f>IF(DB!$D$21&lt;&gt;"OK","",IF(AND(DB!$D$21="OK",DB!$D$14&lt;&gt;1),"",(40%*'3'!D100)))</f>
        <v/>
      </c>
      <c r="J100" s="139">
        <f t="shared" ref="J100:J102" si="22">SUM(D100:H100)</f>
        <v>0</v>
      </c>
    </row>
    <row r="101" spans="2:10" x14ac:dyDescent="0.2">
      <c r="B101" s="607"/>
      <c r="C101" s="75">
        <f>+A_I_5!$D$5</f>
        <v>0</v>
      </c>
      <c r="D101" s="76"/>
      <c r="E101" s="76"/>
      <c r="F101" s="76"/>
      <c r="G101" s="76"/>
      <c r="H101" s="203"/>
      <c r="I101" s="373" t="str">
        <f>IF(DB!$D$21&lt;&gt;"OK","",IF(AND(DB!$D$21="OK",DB!$D$14&lt;&gt;1),"",(40%*'3'!D101)))</f>
        <v/>
      </c>
      <c r="J101" s="139">
        <f t="shared" si="22"/>
        <v>0</v>
      </c>
    </row>
    <row r="102" spans="2:10" x14ac:dyDescent="0.2">
      <c r="B102" s="607"/>
      <c r="C102" s="75">
        <f>+A_OdR_1!$D$5</f>
        <v>0</v>
      </c>
      <c r="D102" s="76"/>
      <c r="E102" s="76"/>
      <c r="F102" s="76"/>
      <c r="G102" s="76"/>
      <c r="H102" s="203"/>
      <c r="I102" s="373" t="str">
        <f>IF(DB!$D$21&lt;&gt;"OK","",IF(AND(DB!$D$21="OK",DB!$D$14&lt;&gt;1),"",(40%*'3'!D102)))</f>
        <v/>
      </c>
      <c r="J102" s="139">
        <f t="shared" si="22"/>
        <v>0</v>
      </c>
    </row>
    <row r="103" spans="2:10" x14ac:dyDescent="0.2">
      <c r="B103" s="607"/>
      <c r="C103" s="75">
        <f>+A_OdR_2!$D$5</f>
        <v>0</v>
      </c>
      <c r="D103" s="76"/>
      <c r="E103" s="76"/>
      <c r="F103" s="76"/>
      <c r="G103" s="76"/>
      <c r="H103" s="203"/>
      <c r="I103" s="373" t="str">
        <f>IF(DB!$D$21&lt;&gt;"OK","",IF(AND(DB!$D$21="OK",DB!$D$14&lt;&gt;1),"",(40%*'3'!D103)))</f>
        <v/>
      </c>
      <c r="J103" s="139">
        <f t="shared" si="11"/>
        <v>0</v>
      </c>
    </row>
    <row r="104" spans="2:10" x14ac:dyDescent="0.2">
      <c r="B104" s="608" t="s">
        <v>183</v>
      </c>
      <c r="C104" s="609"/>
      <c r="D104" s="78">
        <f>SUM(D97:D103)</f>
        <v>0</v>
      </c>
      <c r="E104" s="78">
        <f t="shared" ref="E104" si="23">SUM(E97:E103)</f>
        <v>0</v>
      </c>
      <c r="F104" s="78">
        <f>SUM(F97:F103)</f>
        <v>0</v>
      </c>
      <c r="G104" s="78">
        <f>SUM(G97:G103)</f>
        <v>0</v>
      </c>
      <c r="H104" s="78">
        <f>SUM(H97:H103)</f>
        <v>0</v>
      </c>
      <c r="I104" s="367">
        <f>SUM(I97:I103)</f>
        <v>0</v>
      </c>
      <c r="J104" s="139">
        <f t="shared" si="11"/>
        <v>0</v>
      </c>
    </row>
    <row r="105" spans="2:10" x14ac:dyDescent="0.2">
      <c r="B105" s="607" t="s">
        <v>80</v>
      </c>
      <c r="C105" s="75">
        <f>+A_I_1!$D$5</f>
        <v>0</v>
      </c>
      <c r="D105" s="76"/>
      <c r="E105" s="76"/>
      <c r="F105" s="76"/>
      <c r="G105" s="76"/>
      <c r="H105" s="203"/>
      <c r="I105" s="373" t="str">
        <f>IF(DB!$D$21&lt;&gt;"OK","",IF(AND(DB!$D$21="OK",DB!$D$14&lt;&gt;1),"",(40%*'3'!D105)))</f>
        <v/>
      </c>
      <c r="J105" s="139">
        <f t="shared" si="11"/>
        <v>0</v>
      </c>
    </row>
    <row r="106" spans="2:10" x14ac:dyDescent="0.2">
      <c r="B106" s="607"/>
      <c r="C106" s="75">
        <f>+A_I_2!$D$5</f>
        <v>0</v>
      </c>
      <c r="D106" s="76"/>
      <c r="E106" s="76"/>
      <c r="F106" s="76"/>
      <c r="G106" s="76"/>
      <c r="H106" s="203"/>
      <c r="I106" s="373" t="str">
        <f>IF(DB!$D$21&lt;&gt;"OK","",IF(AND(DB!$D$21="OK",DB!$D$14&lt;&gt;1),"",(40%*'3'!D106)))</f>
        <v/>
      </c>
      <c r="J106" s="139">
        <f t="shared" si="11"/>
        <v>0</v>
      </c>
    </row>
    <row r="107" spans="2:10" x14ac:dyDescent="0.2">
      <c r="B107" s="607"/>
      <c r="C107" s="75">
        <f>+A_I_3!$D$5</f>
        <v>0</v>
      </c>
      <c r="D107" s="76"/>
      <c r="E107" s="76"/>
      <c r="F107" s="76"/>
      <c r="G107" s="76"/>
      <c r="H107" s="203"/>
      <c r="I107" s="373" t="str">
        <f>IF(DB!$D$21&lt;&gt;"OK","",IF(AND(DB!$D$21="OK",DB!$D$14&lt;&gt;1),"",(40%*'3'!D107)))</f>
        <v/>
      </c>
      <c r="J107" s="139">
        <f t="shared" si="11"/>
        <v>0</v>
      </c>
    </row>
    <row r="108" spans="2:10" x14ac:dyDescent="0.2">
      <c r="B108" s="607"/>
      <c r="C108" s="75">
        <f>+A_I_4!$D$5</f>
        <v>0</v>
      </c>
      <c r="D108" s="76"/>
      <c r="E108" s="76"/>
      <c r="F108" s="76"/>
      <c r="G108" s="76"/>
      <c r="H108" s="203"/>
      <c r="I108" s="373" t="str">
        <f>IF(DB!$D$21&lt;&gt;"OK","",IF(AND(DB!$D$21="OK",DB!$D$14&lt;&gt;1),"",(40%*'3'!D108)))</f>
        <v/>
      </c>
      <c r="J108" s="139">
        <f t="shared" ref="J108:J110" si="24">SUM(D108:H108)</f>
        <v>0</v>
      </c>
    </row>
    <row r="109" spans="2:10" x14ac:dyDescent="0.2">
      <c r="B109" s="607"/>
      <c r="C109" s="75">
        <f>+A_I_5!$D$5</f>
        <v>0</v>
      </c>
      <c r="D109" s="76"/>
      <c r="E109" s="76"/>
      <c r="F109" s="76"/>
      <c r="G109" s="76"/>
      <c r="H109" s="203"/>
      <c r="I109" s="373" t="str">
        <f>IF(DB!$D$21&lt;&gt;"OK","",IF(AND(DB!$D$21="OK",DB!$D$14&lt;&gt;1),"",(40%*'3'!D109)))</f>
        <v/>
      </c>
      <c r="J109" s="139">
        <f t="shared" si="24"/>
        <v>0</v>
      </c>
    </row>
    <row r="110" spans="2:10" x14ac:dyDescent="0.2">
      <c r="B110" s="607"/>
      <c r="C110" s="75">
        <f>+A_OdR_1!$D$5</f>
        <v>0</v>
      </c>
      <c r="D110" s="76"/>
      <c r="E110" s="76"/>
      <c r="F110" s="76"/>
      <c r="G110" s="76"/>
      <c r="H110" s="203"/>
      <c r="I110" s="373" t="str">
        <f>IF(DB!$D$21&lt;&gt;"OK","",IF(AND(DB!$D$21="OK",DB!$D$14&lt;&gt;1),"",(40%*'3'!D110)))</f>
        <v/>
      </c>
      <c r="J110" s="139">
        <f t="shared" si="24"/>
        <v>0</v>
      </c>
    </row>
    <row r="111" spans="2:10" x14ac:dyDescent="0.2">
      <c r="B111" s="607"/>
      <c r="C111" s="75">
        <f>+A_OdR_2!$D$5</f>
        <v>0</v>
      </c>
      <c r="D111" s="76"/>
      <c r="E111" s="76"/>
      <c r="F111" s="76"/>
      <c r="G111" s="76"/>
      <c r="H111" s="203"/>
      <c r="I111" s="373" t="str">
        <f>IF(DB!$D$21&lt;&gt;"OK","",IF(AND(DB!$D$21="OK",DB!$D$14&lt;&gt;1),"",(40%*'3'!D111)))</f>
        <v/>
      </c>
      <c r="J111" s="139">
        <f t="shared" si="11"/>
        <v>0</v>
      </c>
    </row>
    <row r="112" spans="2:10" x14ac:dyDescent="0.2">
      <c r="B112" s="608" t="s">
        <v>183</v>
      </c>
      <c r="C112" s="609"/>
      <c r="D112" s="77">
        <f>SUM(D105:D111)</f>
        <v>0</v>
      </c>
      <c r="E112" s="77">
        <f t="shared" ref="E112" si="25">SUM(E105:E111)</f>
        <v>0</v>
      </c>
      <c r="F112" s="77">
        <f>SUM(F105:F111)</f>
        <v>0</v>
      </c>
      <c r="G112" s="77">
        <f>SUM(G105:G111)</f>
        <v>0</v>
      </c>
      <c r="H112" s="77">
        <f>SUM(H105:H111)</f>
        <v>0</v>
      </c>
      <c r="I112" s="367">
        <f>SUM(I105:I111)</f>
        <v>0</v>
      </c>
      <c r="J112" s="139">
        <f t="shared" ref="J112:J128" si="26">SUM(D112:H112)</f>
        <v>0</v>
      </c>
    </row>
    <row r="113" spans="2:10" x14ac:dyDescent="0.2">
      <c r="B113" s="607" t="s">
        <v>81</v>
      </c>
      <c r="C113" s="75">
        <f>+A_I_1!$D$5</f>
        <v>0</v>
      </c>
      <c r="D113" s="76"/>
      <c r="E113" s="76"/>
      <c r="F113" s="76"/>
      <c r="G113" s="76"/>
      <c r="H113" s="203"/>
      <c r="I113" s="373" t="str">
        <f>IF(DB!$D$21&lt;&gt;"OK","",IF(AND(DB!$D$21="OK",DB!$D$14&lt;&gt;1),"",(40%*'3'!D113)))</f>
        <v/>
      </c>
      <c r="J113" s="139">
        <f t="shared" si="26"/>
        <v>0</v>
      </c>
    </row>
    <row r="114" spans="2:10" x14ac:dyDescent="0.2">
      <c r="B114" s="607"/>
      <c r="C114" s="75">
        <f>+A_I_2!$D$5</f>
        <v>0</v>
      </c>
      <c r="D114" s="76"/>
      <c r="E114" s="76"/>
      <c r="F114" s="76"/>
      <c r="G114" s="76"/>
      <c r="H114" s="203"/>
      <c r="I114" s="373" t="str">
        <f>IF(DB!$D$21&lt;&gt;"OK","",IF(AND(DB!$D$21="OK",DB!$D$14&lt;&gt;1),"",(40%*'3'!D114)))</f>
        <v/>
      </c>
      <c r="J114" s="139">
        <f t="shared" si="26"/>
        <v>0</v>
      </c>
    </row>
    <row r="115" spans="2:10" x14ac:dyDescent="0.2">
      <c r="B115" s="607"/>
      <c r="C115" s="75">
        <f>+A_I_3!$D$5</f>
        <v>0</v>
      </c>
      <c r="D115" s="76"/>
      <c r="E115" s="76"/>
      <c r="F115" s="76"/>
      <c r="G115" s="76"/>
      <c r="H115" s="203"/>
      <c r="I115" s="373" t="str">
        <f>IF(DB!$D$21&lt;&gt;"OK","",IF(AND(DB!$D$21="OK",DB!$D$14&lt;&gt;1),"",(40%*'3'!D115)))</f>
        <v/>
      </c>
      <c r="J115" s="139">
        <f t="shared" si="26"/>
        <v>0</v>
      </c>
    </row>
    <row r="116" spans="2:10" x14ac:dyDescent="0.2">
      <c r="B116" s="607"/>
      <c r="C116" s="75">
        <f>+A_I_4!$D$5</f>
        <v>0</v>
      </c>
      <c r="D116" s="76"/>
      <c r="E116" s="76"/>
      <c r="F116" s="76"/>
      <c r="G116" s="76"/>
      <c r="H116" s="203"/>
      <c r="I116" s="373" t="str">
        <f>IF(DB!$D$21&lt;&gt;"OK","",IF(AND(DB!$D$21="OK",DB!$D$14&lt;&gt;1),"",(40%*'3'!D116)))</f>
        <v/>
      </c>
      <c r="J116" s="139">
        <f t="shared" ref="J116:J118" si="27">SUM(D116:H116)</f>
        <v>0</v>
      </c>
    </row>
    <row r="117" spans="2:10" x14ac:dyDescent="0.2">
      <c r="B117" s="607"/>
      <c r="C117" s="75">
        <f>+A_I_5!$D$5</f>
        <v>0</v>
      </c>
      <c r="D117" s="76"/>
      <c r="E117" s="76"/>
      <c r="F117" s="76"/>
      <c r="G117" s="76"/>
      <c r="H117" s="203"/>
      <c r="I117" s="373" t="str">
        <f>IF(DB!$D$21&lt;&gt;"OK","",IF(AND(DB!$D$21="OK",DB!$D$14&lt;&gt;1),"",(40%*'3'!D117)))</f>
        <v/>
      </c>
      <c r="J117" s="139">
        <f t="shared" si="27"/>
        <v>0</v>
      </c>
    </row>
    <row r="118" spans="2:10" x14ac:dyDescent="0.2">
      <c r="B118" s="607"/>
      <c r="C118" s="75">
        <f>+A_OdR_1!$D$5</f>
        <v>0</v>
      </c>
      <c r="D118" s="76"/>
      <c r="E118" s="76"/>
      <c r="F118" s="76"/>
      <c r="G118" s="76"/>
      <c r="H118" s="203"/>
      <c r="I118" s="373" t="str">
        <f>IF(DB!$D$21&lt;&gt;"OK","",IF(AND(DB!$D$21="OK",DB!$D$14&lt;&gt;1),"",(40%*'3'!D118)))</f>
        <v/>
      </c>
      <c r="J118" s="139">
        <f t="shared" si="27"/>
        <v>0</v>
      </c>
    </row>
    <row r="119" spans="2:10" x14ac:dyDescent="0.2">
      <c r="B119" s="607"/>
      <c r="C119" s="75">
        <f>+A_OdR_2!$D$5</f>
        <v>0</v>
      </c>
      <c r="D119" s="76"/>
      <c r="E119" s="76"/>
      <c r="F119" s="76"/>
      <c r="G119" s="76"/>
      <c r="H119" s="203"/>
      <c r="I119" s="373" t="str">
        <f>IF(DB!$D$21&lt;&gt;"OK","",IF(AND(DB!$D$21="OK",DB!$D$14&lt;&gt;1),"",(40%*'3'!D119)))</f>
        <v/>
      </c>
      <c r="J119" s="139">
        <f t="shared" si="26"/>
        <v>0</v>
      </c>
    </row>
    <row r="120" spans="2:10" x14ac:dyDescent="0.2">
      <c r="B120" s="608" t="s">
        <v>183</v>
      </c>
      <c r="C120" s="609"/>
      <c r="D120" s="77">
        <f>SUM(D113:D119)</f>
        <v>0</v>
      </c>
      <c r="E120" s="77">
        <f t="shared" ref="E120" si="28">SUM(E113:E119)</f>
        <v>0</v>
      </c>
      <c r="F120" s="77">
        <f>SUM(F113:F119)</f>
        <v>0</v>
      </c>
      <c r="G120" s="77">
        <f>SUM(G113:G119)</f>
        <v>0</v>
      </c>
      <c r="H120" s="77">
        <f>SUM(H113:H119)</f>
        <v>0</v>
      </c>
      <c r="I120" s="367">
        <f>SUM(I113:I119)</f>
        <v>0</v>
      </c>
      <c r="J120" s="139">
        <f t="shared" si="26"/>
        <v>0</v>
      </c>
    </row>
    <row r="121" spans="2:10" x14ac:dyDescent="0.2">
      <c r="B121" s="607" t="s">
        <v>82</v>
      </c>
      <c r="C121" s="75">
        <f>+A_I_1!$D$5</f>
        <v>0</v>
      </c>
      <c r="D121" s="76"/>
      <c r="E121" s="76"/>
      <c r="F121" s="76"/>
      <c r="G121" s="76"/>
      <c r="H121" s="203"/>
      <c r="I121" s="373" t="str">
        <f>IF(DB!$D$21&lt;&gt;"OK","",IF(AND(DB!$D$21="OK",DB!$D$14&lt;&gt;1),"",(40%*'3'!D121)))</f>
        <v/>
      </c>
      <c r="J121" s="139">
        <f t="shared" si="26"/>
        <v>0</v>
      </c>
    </row>
    <row r="122" spans="2:10" x14ac:dyDescent="0.2">
      <c r="B122" s="607"/>
      <c r="C122" s="75">
        <f>+A_I_2!$D$5</f>
        <v>0</v>
      </c>
      <c r="D122" s="76"/>
      <c r="E122" s="76"/>
      <c r="F122" s="76"/>
      <c r="G122" s="76"/>
      <c r="H122" s="203"/>
      <c r="I122" s="373" t="str">
        <f>IF(DB!$D$21&lt;&gt;"OK","",IF(AND(DB!$D$21="OK",DB!$D$14&lt;&gt;1),"",(40%*'3'!D122)))</f>
        <v/>
      </c>
      <c r="J122" s="139">
        <f t="shared" si="26"/>
        <v>0</v>
      </c>
    </row>
    <row r="123" spans="2:10" x14ac:dyDescent="0.2">
      <c r="B123" s="607"/>
      <c r="C123" s="75">
        <f>+A_I_3!$D$5</f>
        <v>0</v>
      </c>
      <c r="D123" s="76"/>
      <c r="E123" s="76"/>
      <c r="F123" s="76"/>
      <c r="G123" s="76"/>
      <c r="H123" s="203"/>
      <c r="I123" s="373" t="str">
        <f>IF(DB!$D$21&lt;&gt;"OK","",IF(AND(DB!$D$21="OK",DB!$D$14&lt;&gt;1),"",(40%*'3'!D123)))</f>
        <v/>
      </c>
      <c r="J123" s="139">
        <f t="shared" si="26"/>
        <v>0</v>
      </c>
    </row>
    <row r="124" spans="2:10" x14ac:dyDescent="0.2">
      <c r="B124" s="607"/>
      <c r="C124" s="75">
        <f>+A_I_4!$D$5</f>
        <v>0</v>
      </c>
      <c r="D124" s="76"/>
      <c r="E124" s="76"/>
      <c r="F124" s="76"/>
      <c r="G124" s="76"/>
      <c r="H124" s="203"/>
      <c r="I124" s="373" t="str">
        <f>IF(DB!$D$21&lt;&gt;"OK","",IF(AND(DB!$D$21="OK",DB!$D$14&lt;&gt;1),"",(40%*'3'!D124)))</f>
        <v/>
      </c>
      <c r="J124" s="139">
        <f t="shared" ref="J124:J126" si="29">SUM(D124:H124)</f>
        <v>0</v>
      </c>
    </row>
    <row r="125" spans="2:10" x14ac:dyDescent="0.2">
      <c r="B125" s="607"/>
      <c r="C125" s="75">
        <f>+A_I_5!$D$5</f>
        <v>0</v>
      </c>
      <c r="D125" s="76"/>
      <c r="E125" s="76"/>
      <c r="F125" s="76"/>
      <c r="G125" s="76"/>
      <c r="H125" s="203"/>
      <c r="I125" s="373" t="str">
        <f>IF(DB!$D$21&lt;&gt;"OK","",IF(AND(DB!$D$21="OK",DB!$D$14&lt;&gt;1),"",(40%*'3'!D125)))</f>
        <v/>
      </c>
      <c r="J125" s="139">
        <f t="shared" si="29"/>
        <v>0</v>
      </c>
    </row>
    <row r="126" spans="2:10" x14ac:dyDescent="0.2">
      <c r="B126" s="607"/>
      <c r="C126" s="75">
        <f>+A_OdR_1!$D$5</f>
        <v>0</v>
      </c>
      <c r="D126" s="76"/>
      <c r="E126" s="76"/>
      <c r="F126" s="76"/>
      <c r="G126" s="76"/>
      <c r="H126" s="203"/>
      <c r="I126" s="373" t="str">
        <f>IF(DB!$D$21&lt;&gt;"OK","",IF(AND(DB!$D$21="OK",DB!$D$14&lt;&gt;1),"",(40%*'3'!D126)))</f>
        <v/>
      </c>
      <c r="J126" s="139">
        <f t="shared" si="29"/>
        <v>0</v>
      </c>
    </row>
    <row r="127" spans="2:10" x14ac:dyDescent="0.2">
      <c r="B127" s="607"/>
      <c r="C127" s="75">
        <f>+A_OdR_2!$D$5</f>
        <v>0</v>
      </c>
      <c r="D127" s="76"/>
      <c r="E127" s="76"/>
      <c r="F127" s="76"/>
      <c r="G127" s="76"/>
      <c r="H127" s="203"/>
      <c r="I127" s="373" t="str">
        <f>IF(DB!$D$21&lt;&gt;"OK","",IF(AND(DB!$D$21="OK",DB!$D$14&lt;&gt;1),"",(40%*'3'!D127)))</f>
        <v/>
      </c>
      <c r="J127" s="139">
        <f t="shared" si="26"/>
        <v>0</v>
      </c>
    </row>
    <row r="128" spans="2:10" ht="12" thickBot="1" x14ac:dyDescent="0.25">
      <c r="B128" s="628" t="s">
        <v>183</v>
      </c>
      <c r="C128" s="629"/>
      <c r="D128" s="79">
        <f>SUM(D121:D127)</f>
        <v>0</v>
      </c>
      <c r="E128" s="79">
        <f t="shared" ref="E128" si="30">SUM(E121:E127)</f>
        <v>0</v>
      </c>
      <c r="F128" s="79">
        <f>SUM(F121:F127)</f>
        <v>0</v>
      </c>
      <c r="G128" s="79">
        <f>SUM(G121:G127)</f>
        <v>0</v>
      </c>
      <c r="H128" s="79">
        <f>SUM(H121:H127)</f>
        <v>0</v>
      </c>
      <c r="I128" s="368">
        <f>SUM(I121:I127)</f>
        <v>0</v>
      </c>
      <c r="J128" s="140">
        <f t="shared" si="26"/>
        <v>0</v>
      </c>
    </row>
    <row r="129" spans="2:10" ht="12" x14ac:dyDescent="0.2">
      <c r="B129" s="624" t="s">
        <v>184</v>
      </c>
      <c r="C129" s="80">
        <f>+A_I_1!$D$5</f>
        <v>0</v>
      </c>
      <c r="D129" s="81">
        <f>+D9+D17+D25+D33+D41+D49+D57+D65+D73+D81+D89+D97+D105+D113+D121</f>
        <v>0</v>
      </c>
      <c r="E129" s="81">
        <f t="shared" ref="E129" si="31">+E9+E17+E25+E33+E41+E49+E57+E65+E73+E81+E89+E97+E105+E113+E121</f>
        <v>0</v>
      </c>
      <c r="F129" s="81">
        <f t="shared" ref="F129" si="32">+F9+F17+F25+F33+F41+F49+F57+F65+F73+F81+F89+F97+F105+F113+F121</f>
        <v>0</v>
      </c>
      <c r="G129" s="81">
        <f t="shared" ref="G129" si="33">+G9+G17+G25+G33+G41+G49+G57+G65+G73+G81+G89+G97+G105+G113+G121</f>
        <v>0</v>
      </c>
      <c r="H129" s="81">
        <f t="shared" ref="H129" si="34">+H9+H17+H25+H33+H41+H49+H57+H65+H73+H81+H89+H97+H105+H113+H121</f>
        <v>0</v>
      </c>
      <c r="I129" s="369" t="str">
        <f>IF(OR(DB!$D$21&lt;&gt;"OK",'1'!$H$160&lt;&gt;"OK"),"",IF(OR(DB!$D$14="",DB!$D$14=2),0,(I9+I17+I25+I33+I41+I49+I57+I65+I73+I81+I89+I97+I105+I113+I121)))</f>
        <v/>
      </c>
      <c r="J129" s="141" t="str">
        <f>IF(DB!$D$21&lt;&gt;"OK","",IF(DB!$D$14=1,('3'!D129+'3'!I129),IF(DB!$D$14=2,SUM(D129:H129))))</f>
        <v/>
      </c>
    </row>
    <row r="130" spans="2:10" ht="12" x14ac:dyDescent="0.2">
      <c r="B130" s="625"/>
      <c r="C130" s="82">
        <f>+A_I_2!$D$5</f>
        <v>0</v>
      </c>
      <c r="D130" s="83">
        <f t="shared" ref="D130" si="35">+D10+D18+D26+D34+D42+D50+D58+D66+D74+D82+D90+D98+D106+D114+D122</f>
        <v>0</v>
      </c>
      <c r="E130" s="83">
        <f t="shared" ref="E130" si="36">+E10+E18+E26+E34+E42+E50+E58+E66+E74+E82+E90+E98+E106+E114+E122</f>
        <v>0</v>
      </c>
      <c r="F130" s="83">
        <f t="shared" ref="F130" si="37">+F10+F18+F26+F34+F42+F50+F58+F66+F74+F82+F90+F98+F106+F114+F122</f>
        <v>0</v>
      </c>
      <c r="G130" s="83">
        <f t="shared" ref="G130" si="38">+G10+G18+G26+G34+G42+G50+G58+G66+G74+G82+G90+G98+G106+G114+G122</f>
        <v>0</v>
      </c>
      <c r="H130" s="83">
        <f t="shared" ref="H130" si="39">+H10+H18+H26+H34+H42+H50+H58+H66+H74+H82+H90+H98+H106+H114+H122</f>
        <v>0</v>
      </c>
      <c r="I130" s="370" t="str">
        <f>IF(OR(DB!$D$21&lt;&gt;"OK",'1'!$H$160&lt;&gt;"OK"),"",IF(OR(DB!$D$14="",DB!$D$14=2),0,(I10+I18+I26+I34+I42+I50+I58+I66+I74+I82+I90+I98+I106+I114+I122)))</f>
        <v/>
      </c>
      <c r="J130" s="142" t="str">
        <f>IF(DB!$D$21&lt;&gt;"OK","",IF(DB!$D$14=1,('3'!D130+'3'!I130),IF(DB!$D$14=2,SUM(D130:H130))))</f>
        <v/>
      </c>
    </row>
    <row r="131" spans="2:10" ht="12" x14ac:dyDescent="0.2">
      <c r="B131" s="625"/>
      <c r="C131" s="82">
        <f>+A_I_3!$D$5</f>
        <v>0</v>
      </c>
      <c r="D131" s="83">
        <f>+D11+D19+D27+D35+D43+D51+D59+D67+D75+D83+D91+D99+D107+D115+D123</f>
        <v>0</v>
      </c>
      <c r="E131" s="83">
        <f t="shared" ref="E131:E134" si="40">+E11+E19+E27+E35+E43+E51+E59+E67+E75+E83+E91+E99+E107+E115+E123</f>
        <v>0</v>
      </c>
      <c r="F131" s="83">
        <f t="shared" ref="F131:F134" si="41">+F11+F19+F27+F35+F43+F51+F59+F67+F75+F83+F91+F99+F107+F115+F123</f>
        <v>0</v>
      </c>
      <c r="G131" s="83">
        <f t="shared" ref="G131:G134" si="42">+G11+G19+G27+G35+G43+G51+G59+G67+G75+G83+G91+G99+G107+G115+G123</f>
        <v>0</v>
      </c>
      <c r="H131" s="83">
        <f t="shared" ref="H131:H134" si="43">+H11+H19+H27+H35+H43+H51+H59+H67+H75+H83+H91+H99+H107+H115+H123</f>
        <v>0</v>
      </c>
      <c r="I131" s="370" t="str">
        <f>IF(OR(DB!$D$21&lt;&gt;"OK",'1'!$H$160&lt;&gt;"OK"),"",IF(OR(DB!$D$14="",DB!$D$14=2),0,(I11+I19+I27+I35+I43+I51+I59+I67+I75+I83+I91+I99+I107+I115+I123)))</f>
        <v/>
      </c>
      <c r="J131" s="142" t="str">
        <f>IF(DB!$D$21&lt;&gt;"OK","",IF(DB!$D$14=1,('3'!D131+'3'!I131),IF(DB!$D$14=2,SUM(D131:H131))))</f>
        <v/>
      </c>
    </row>
    <row r="132" spans="2:10" x14ac:dyDescent="0.2">
      <c r="B132" s="626"/>
      <c r="C132" s="406">
        <f>+A_I_4!$D$5</f>
        <v>0</v>
      </c>
      <c r="D132" s="83">
        <f t="shared" ref="D132:D134" si="44">+D12+D20+D28+D36+D44+D52+D60+D68+D76+D84+D92+D100+D108+D116+D124</f>
        <v>0</v>
      </c>
      <c r="E132" s="83">
        <f t="shared" si="40"/>
        <v>0</v>
      </c>
      <c r="F132" s="83">
        <f t="shared" si="41"/>
        <v>0</v>
      </c>
      <c r="G132" s="83">
        <f t="shared" si="42"/>
        <v>0</v>
      </c>
      <c r="H132" s="83">
        <f t="shared" si="43"/>
        <v>0</v>
      </c>
      <c r="I132" s="370" t="str">
        <f>IF(OR(DB!$D$21&lt;&gt;"OK",'1'!$H$160&lt;&gt;"OK"),"",IF(OR(DB!$D$14="",DB!$D$14=2),0,(I12+I20+I28+I36+I44+I52+I60+I68+I76+I84+I92+I100+I108+I116+I124)))</f>
        <v/>
      </c>
      <c r="J132" s="142" t="str">
        <f>IF(DB!$D$21&lt;&gt;"OK","",IF(DB!$D$14=1,('3'!D132+'3'!I132),IF(DB!$D$14=2,SUM(D132:H132))))</f>
        <v/>
      </c>
    </row>
    <row r="133" spans="2:10" x14ac:dyDescent="0.2">
      <c r="B133" s="626"/>
      <c r="C133" s="406">
        <f>+A_I_5!$D$5</f>
        <v>0</v>
      </c>
      <c r="D133" s="83">
        <f t="shared" si="44"/>
        <v>0</v>
      </c>
      <c r="E133" s="83">
        <f t="shared" si="40"/>
        <v>0</v>
      </c>
      <c r="F133" s="83">
        <f t="shared" si="41"/>
        <v>0</v>
      </c>
      <c r="G133" s="83">
        <f t="shared" si="42"/>
        <v>0</v>
      </c>
      <c r="H133" s="83">
        <f t="shared" si="43"/>
        <v>0</v>
      </c>
      <c r="I133" s="370" t="str">
        <f>IF(OR(DB!$D$21&lt;&gt;"OK",'1'!$H$160&lt;&gt;"OK"),"",IF(OR(DB!$D$14="",DB!$D$14=2),0,(I13+I21+I29+I37+I45+I53+I61+I69+I77+I85+I93+I101+I109+I117+I125)))</f>
        <v/>
      </c>
      <c r="J133" s="142" t="str">
        <f>IF(DB!$D$21&lt;&gt;"OK","",IF(DB!$D$14=1,('3'!D133+'3'!I133),IF(DB!$D$14=2,SUM(D133:H133))))</f>
        <v/>
      </c>
    </row>
    <row r="134" spans="2:10" x14ac:dyDescent="0.2">
      <c r="B134" s="626"/>
      <c r="C134" s="406">
        <f>+A_OdR_1!$D$5</f>
        <v>0</v>
      </c>
      <c r="D134" s="83">
        <f t="shared" si="44"/>
        <v>0</v>
      </c>
      <c r="E134" s="83">
        <f t="shared" si="40"/>
        <v>0</v>
      </c>
      <c r="F134" s="83">
        <f t="shared" si="41"/>
        <v>0</v>
      </c>
      <c r="G134" s="83">
        <f t="shared" si="42"/>
        <v>0</v>
      </c>
      <c r="H134" s="83">
        <f t="shared" si="43"/>
        <v>0</v>
      </c>
      <c r="I134" s="370" t="str">
        <f>IF(OR(DB!$D$21&lt;&gt;"OK",'1'!$H$160&lt;&gt;"OK"),"",IF(OR(DB!$D$14="",DB!$D$14=2),0,(I14+I22+I30+I38+I46+I54+I62+I70+I78+I86+I94+I102+I110+I118+I126)))</f>
        <v/>
      </c>
      <c r="J134" s="142" t="str">
        <f>IF(DB!$D$21&lt;&gt;"OK","",IF(DB!$D$14=1,('3'!D134+'3'!I134),IF(DB!$D$14=2,SUM(D134:H134))))</f>
        <v/>
      </c>
    </row>
    <row r="135" spans="2:10" ht="12.75" thickBot="1" x14ac:dyDescent="0.25">
      <c r="B135" s="627"/>
      <c r="C135" s="84">
        <f>+A_OdR_2!$D$5</f>
        <v>0</v>
      </c>
      <c r="D135" s="85">
        <f t="shared" ref="D135" si="45">+D15+D23+D31+D39+D47+D55+D63+D71+D79+D87+D95+D103+D111+D119+D127</f>
        <v>0</v>
      </c>
      <c r="E135" s="85">
        <f t="shared" ref="E135" si="46">+E15+E23+E31+E39+E47+E55+E63+E71+E79+E87+E95+E103+E111+E119+E127</f>
        <v>0</v>
      </c>
      <c r="F135" s="85">
        <f t="shared" ref="F135" si="47">+F15+F23+F31+F39+F47+F55+F63+F71+F79+F87+F95+F103+F111+F119+F127</f>
        <v>0</v>
      </c>
      <c r="G135" s="85">
        <f t="shared" ref="G135" si="48">+G15+G23+G31+G39+G47+G55+G63+G71+G79+G87+G95+G103+G111+G119+G127</f>
        <v>0</v>
      </c>
      <c r="H135" s="85">
        <f t="shared" ref="H135" si="49">+H15+H23+H31+H39+H47+H55+H63+H71+H79+H87+H95+H103+H111+H119+H127</f>
        <v>0</v>
      </c>
      <c r="I135" s="371" t="str">
        <f>IF(OR(DB!$D$21&lt;&gt;"OK",'1'!$H$160&lt;&gt;"OK"),"",IF(OR(DB!$D$14="",DB!$D$14=2),0,(I15+I23+I31+I39+I47+I55+I63+I71+I79+I87+I95+I103+I111+I119+I127)))</f>
        <v/>
      </c>
      <c r="J135" s="143" t="str">
        <f>IF(DB!$D$21&lt;&gt;"OK","",IF(DB!$D$14=1,('3'!D135+'3'!I135),IF(DB!$D$14=2,SUM(D135:H135))))</f>
        <v/>
      </c>
    </row>
    <row r="136" spans="2:10" ht="12.75" thickBot="1" x14ac:dyDescent="0.25">
      <c r="B136" s="630" t="s">
        <v>185</v>
      </c>
      <c r="C136" s="631"/>
      <c r="D136" s="86">
        <f>SUM(D129:D135)</f>
        <v>0</v>
      </c>
      <c r="E136" s="86">
        <f t="shared" ref="E136" si="50">SUM(E129:E135)</f>
        <v>0</v>
      </c>
      <c r="F136" s="86">
        <f t="shared" ref="F136" si="51">SUM(F129:F135)</f>
        <v>0</v>
      </c>
      <c r="G136" s="86">
        <f t="shared" ref="G136" si="52">SUM(G129:G135)</f>
        <v>0</v>
      </c>
      <c r="H136" s="86">
        <f t="shared" ref="H136:I136" si="53">SUM(H129:H135)</f>
        <v>0</v>
      </c>
      <c r="I136" s="372">
        <f t="shared" si="53"/>
        <v>0</v>
      </c>
      <c r="J136" s="144">
        <f>SUM(J129:J135)</f>
        <v>0</v>
      </c>
    </row>
    <row r="137" spans="2:10" ht="12" x14ac:dyDescent="0.2">
      <c r="B137" s="624" t="s">
        <v>7</v>
      </c>
      <c r="C137" s="87">
        <f>+A_I_1!$D$5</f>
        <v>0</v>
      </c>
      <c r="D137" s="200" t="str">
        <f>IF('1'!$S$10&lt;&gt;"OK","Check",IF(D129='1'!H11,"OK","Check"))</f>
        <v>Check</v>
      </c>
      <c r="E137" s="88" t="str">
        <f>IF(DB!$D$14=1,"",IF('1'!$S$10&lt;&gt;"OK","Check",IF(AND(DB!$D$14=2,E129='1'!H117),"OK","Check")))</f>
        <v>Check</v>
      </c>
      <c r="F137" s="88" t="str">
        <f>IF(DB!$D$14=1,"",IF('1'!$S$10&lt;&gt;"OK","Check",IF(AND(DB!$D$14=2,F129='1'!H130),"OK","Check")))</f>
        <v>Check</v>
      </c>
      <c r="G137" s="88" t="str">
        <f>IF(DB!$D$14=1,"",IF('1'!$S$10&lt;&gt;"OK","Check",IF(AND(DB!$D$14=2,G129='1'!H140),"OK","Check")))</f>
        <v>Check</v>
      </c>
      <c r="H137" s="204" t="str">
        <f>IF(DB!$D$14=1,"",IF('1'!$S$10&lt;&gt;"OK","Check",IF(AND(DB!$D$14=2,H129='1'!H150),"OK","Check")))</f>
        <v>Check</v>
      </c>
      <c r="I137" s="204" t="str">
        <f>IF(DB!$D$14="","",IF(DB!$D$14=2,"OK",IF(AND(DB!$D$14=1,I129='1'!H152),"OK","Check")))</f>
        <v/>
      </c>
      <c r="J137" s="89" t="str">
        <f>IF(AND(D137&lt;&gt;"Check",E137&lt;&gt;"Check",F137&lt;&gt;"Check",G137&lt;&gt;"Check",H137&lt;&gt;"Check",I137&lt;&gt;"Check"),"OK","Check")</f>
        <v>Check</v>
      </c>
    </row>
    <row r="138" spans="2:10" ht="12" x14ac:dyDescent="0.2">
      <c r="B138" s="625"/>
      <c r="C138" s="90">
        <f>+A_I_2!$D$5</f>
        <v>0</v>
      </c>
      <c r="D138" s="201" t="str">
        <f>IF('1'!$S$10&lt;&gt;"OK","Check",IF(D130='1'!I11,"OK","Check"))</f>
        <v>Check</v>
      </c>
      <c r="E138" s="91" t="str">
        <f>IF(DB!$D$14=1,"",IF('1'!$S$10&lt;&gt;"OK","Check",IF(AND(DB!$D$14=2,E130='1'!I117),"OK","Check")))</f>
        <v>Check</v>
      </c>
      <c r="F138" s="91" t="str">
        <f>IF(DB!$D$14=1,"",IF('1'!$S$10&lt;&gt;"OK","Check",IF(AND(DB!$D$14=2,F130='1'!I130),"OK","Check")))</f>
        <v>Check</v>
      </c>
      <c r="G138" s="91" t="str">
        <f>IF(DB!$D$14=1,"",IF('1'!$S$10&lt;&gt;"OK","Check",IF(AND(DB!$D$14=2,G130='1'!I140),"OK","Check")))</f>
        <v>Check</v>
      </c>
      <c r="H138" s="205" t="str">
        <f>IF(DB!$D$14=1,"",IF('1'!$S$10&lt;&gt;"OK","Check",IF(AND(DB!$D$14=2,H130='1'!I150),"OK","Check")))</f>
        <v>Check</v>
      </c>
      <c r="I138" s="205" t="str">
        <f>IF(DB!$D$14="","",IF(DB!$D$14=2,"OK",IF(AND(DB!$D$14=1,I130='1'!I152),"OK","Check")))</f>
        <v/>
      </c>
      <c r="J138" s="92" t="str">
        <f t="shared" ref="J138:J143" si="54">IF(AND(D138&lt;&gt;"Check",E138&lt;&gt;"Check",F138&lt;&gt;"Check",G138&lt;&gt;"Check",H138&lt;&gt;"Check",I138&lt;&gt;"Check"),"OK","Check")</f>
        <v>Check</v>
      </c>
    </row>
    <row r="139" spans="2:10" ht="12" x14ac:dyDescent="0.2">
      <c r="B139" s="625"/>
      <c r="C139" s="90">
        <f>+A_I_3!$D$5</f>
        <v>0</v>
      </c>
      <c r="D139" s="201" t="str">
        <f>IF('1'!$S$10&lt;&gt;"OK","Check",IF(D131='1'!J11,"OK","Check"))</f>
        <v>Check</v>
      </c>
      <c r="E139" s="91" t="str">
        <f>IF(DB!$D$14=1,"",IF('1'!$S$10&lt;&gt;"OK","Check",IF(AND(DB!$D$14=2,E131='1'!J117),"OK","Check")))</f>
        <v>Check</v>
      </c>
      <c r="F139" s="91" t="str">
        <f>IF(DB!$D$14=1,"",IF('1'!$S$10&lt;&gt;"OK","Check",IF(AND(DB!$D$14=2,F131='1'!J130),"OK","Check")))</f>
        <v>Check</v>
      </c>
      <c r="G139" s="91" t="str">
        <f>IF(DB!$D$14=1,"",IF('1'!$S$10&lt;&gt;"OK","Check",IF(AND(DB!$D$14=2,G131='1'!J140),"OK","Check")))</f>
        <v>Check</v>
      </c>
      <c r="H139" s="205" t="str">
        <f>IF(DB!$D$14=1,"",IF('1'!$S$10&lt;&gt;"OK","Check",IF(AND(DB!$D$14=2,H131='1'!J150),"OK","Check")))</f>
        <v>Check</v>
      </c>
      <c r="I139" s="205" t="str">
        <f>IF(DB!$D$14="","",IF(DB!$D$14=2,"OK",IF(AND(DB!$D$14=1,I131='1'!J152),"OK","Check")))</f>
        <v/>
      </c>
      <c r="J139" s="92" t="str">
        <f t="shared" si="54"/>
        <v>Check</v>
      </c>
    </row>
    <row r="140" spans="2:10" x14ac:dyDescent="0.2">
      <c r="B140" s="626"/>
      <c r="C140" s="406">
        <f>+A_I_4!$D$5</f>
        <v>0</v>
      </c>
      <c r="D140" s="201" t="str">
        <f>IF('1'!$S$10&lt;&gt;"OK","Check",IF(D132='1'!K11,"OK","Check"))</f>
        <v>Check</v>
      </c>
      <c r="E140" s="91" t="str">
        <f>IF(DB!$D$14=1,"",IF('1'!$S$10&lt;&gt;"OK","Check",IF(AND(DB!$D$14=2,E132='1'!K117),"OK","Check")))</f>
        <v>Check</v>
      </c>
      <c r="F140" s="91" t="str">
        <f>IF(DB!$D$14=1,"",IF('1'!$S$10&lt;&gt;"OK","Check",IF(AND(DB!$D$14=2,F132='1'!K130),"OK","Check")))</f>
        <v>Check</v>
      </c>
      <c r="G140" s="91" t="str">
        <f>IF(DB!$D$14=1,"",IF('1'!$S$10&lt;&gt;"OK","Check",IF(AND(DB!$D$14=2,G132='1'!K140),"OK","Check")))</f>
        <v>Check</v>
      </c>
      <c r="H140" s="205" t="str">
        <f>IF(DB!$D$14=1,"",IF('1'!$S$10&lt;&gt;"OK","Check",IF(AND(DB!$D$14=2,H132='1'!K150),"OK","Check")))</f>
        <v>Check</v>
      </c>
      <c r="I140" s="205" t="str">
        <f>IF(DB!$D$14="","",IF(DB!$D$14=2,"OK",IF(AND(DB!$D$14=1,I132='1'!K152),"OK","Check")))</f>
        <v/>
      </c>
      <c r="J140" s="92" t="str">
        <f t="shared" si="54"/>
        <v>Check</v>
      </c>
    </row>
    <row r="141" spans="2:10" x14ac:dyDescent="0.2">
      <c r="B141" s="626"/>
      <c r="C141" s="406">
        <f>+A_I_5!$D$5</f>
        <v>0</v>
      </c>
      <c r="D141" s="201" t="str">
        <f>IF('1'!$S$10&lt;&gt;"OK","Check",IF(D133='1'!L11,"OK","Check"))</f>
        <v>Check</v>
      </c>
      <c r="E141" s="91" t="str">
        <f>IF(DB!$D$14=1,"",IF('1'!$S$10&lt;&gt;"OK","Check",IF(AND(DB!$D$14=2,E133='1'!L117),"OK","Check")))</f>
        <v>Check</v>
      </c>
      <c r="F141" s="91" t="str">
        <f>IF(DB!$D$14=1,"",IF('1'!$S$10&lt;&gt;"OK","Check",IF(AND(DB!$D$14=2,F133='1'!L130),"OK","Check")))</f>
        <v>Check</v>
      </c>
      <c r="G141" s="91" t="str">
        <f>IF(DB!$D$14=1,"",IF('1'!$S$10&lt;&gt;"OK","Check",IF(AND(DB!$D$14=2,G133='1'!L140),"OK","Check")))</f>
        <v>Check</v>
      </c>
      <c r="H141" s="205" t="str">
        <f>IF(DB!$D$14=1,"",IF('1'!$S$10&lt;&gt;"OK","Check",IF(AND(DB!$D$14=2,H133='1'!L150),"OK","Check")))</f>
        <v>Check</v>
      </c>
      <c r="I141" s="205" t="str">
        <f>IF(DB!$D$14="","",IF(DB!$D$14=2,"OK",IF(AND(DB!$D$14=1,I133='1'!L152),"OK","Check")))</f>
        <v/>
      </c>
      <c r="J141" s="92" t="str">
        <f t="shared" si="54"/>
        <v>Check</v>
      </c>
    </row>
    <row r="142" spans="2:10" x14ac:dyDescent="0.2">
      <c r="B142" s="626"/>
      <c r="C142" s="406">
        <f>+A_OdR_1!$D$5</f>
        <v>0</v>
      </c>
      <c r="D142" s="201" t="str">
        <f>IF('1'!$S$10&lt;&gt;"OK","Check",IF(D134='1'!M11,"OK","Check"))</f>
        <v>Check</v>
      </c>
      <c r="E142" s="91" t="str">
        <f>IF(DB!$D$14=1,"",IF('1'!$S$10&lt;&gt;"OK","Check",IF(AND(DB!$D$14=2,E134='1'!M117),"OK","Check")))</f>
        <v>Check</v>
      </c>
      <c r="F142" s="91" t="str">
        <f>IF(DB!$D$14=1,"",IF('1'!$S$10&lt;&gt;"OK","Check",IF(AND(DB!$D$14=2,F134='1'!M130),"OK","Check")))</f>
        <v>Check</v>
      </c>
      <c r="G142" s="91" t="str">
        <f>IF(DB!$D$14=1,"",IF('1'!$S$10&lt;&gt;"OK","Check",IF(AND(DB!$D$14=2,G134='1'!M140),"OK","Check")))</f>
        <v>Check</v>
      </c>
      <c r="H142" s="205" t="str">
        <f>IF(DB!$D$14=1,"",IF('1'!$S$10&lt;&gt;"OK","Check",IF(AND(DB!$D$14=2,H134='1'!M150),"OK","Check")))</f>
        <v>Check</v>
      </c>
      <c r="I142" s="205" t="str">
        <f>IF(DB!$D$14="","",IF(DB!$D$14=2,"OK",IF(AND(DB!$D$14=1,I134='1'!M152),"OK","Check")))</f>
        <v/>
      </c>
      <c r="J142" s="92" t="str">
        <f t="shared" si="54"/>
        <v>Check</v>
      </c>
    </row>
    <row r="143" spans="2:10" ht="12.75" thickBot="1" x14ac:dyDescent="0.25">
      <c r="B143" s="627"/>
      <c r="C143" s="93">
        <f>+A_OdR_2!$D$5</f>
        <v>0</v>
      </c>
      <c r="D143" s="202" t="str">
        <f>IF('1'!$S$10&lt;&gt;"OK","Check",IF(D135='1'!N11,"OK","Check"))</f>
        <v>Check</v>
      </c>
      <c r="E143" s="91" t="str">
        <f>IF(DB!$D$14=1,"",IF('1'!$S$10&lt;&gt;"OK","Check",IF(AND(DB!$D$14=2,E135='1'!N117),"OK","Check")))</f>
        <v>Check</v>
      </c>
      <c r="F143" s="94" t="str">
        <f>IF(DB!$D$14=1,"",IF('1'!$S$10&lt;&gt;"OK","Check",IF(AND(DB!$D$14=2,F135='1'!N130),"OK","Check")))</f>
        <v>Check</v>
      </c>
      <c r="G143" s="94" t="str">
        <f>IF(DB!$D$14=1,"",IF('1'!$S$10&lt;&gt;"OK","Check",IF(AND(DB!$D$14=2,G135='1'!N140),"OK","Check")))</f>
        <v>Check</v>
      </c>
      <c r="H143" s="206" t="str">
        <f>IF(DB!$D$14=1,"",IF('1'!$S$10&lt;&gt;"OK","Check",IF(AND(DB!$D$14=2,H135='1'!N150),"OK","Check")))</f>
        <v>Check</v>
      </c>
      <c r="I143" s="206" t="str">
        <f>IF(DB!$D$14="","",IF(DB!$D$14=2,"OK",IF(AND(DB!$D$14=1,I135='1'!N152),"OK","Check")))</f>
        <v/>
      </c>
      <c r="J143" s="95" t="str">
        <f t="shared" si="54"/>
        <v>Check</v>
      </c>
    </row>
    <row r="144" spans="2:10" ht="12" thickBot="1" x14ac:dyDescent="0.25">
      <c r="B144" s="145"/>
      <c r="C144" s="146"/>
      <c r="D144" s="146"/>
      <c r="E144" s="146"/>
      <c r="F144" s="146"/>
      <c r="G144" s="146"/>
      <c r="H144" s="146"/>
      <c r="I144" s="146"/>
      <c r="J144" s="147" t="str">
        <f>IF(AND(J137&lt;&gt;"check",J138&lt;&gt;"check",J139&lt;&gt;"check",J140&lt;&gt;"check",J141&lt;&gt;"check",J142&lt;&gt;"check",J143&lt;&gt;"check"),"OK","Check")</f>
        <v>Check</v>
      </c>
    </row>
    <row r="146" spans="3:9" ht="12" thickBot="1" x14ac:dyDescent="0.25"/>
    <row r="147" spans="3:9" ht="12" thickTop="1" x14ac:dyDescent="0.2">
      <c r="C147" s="293">
        <f>+A_I_1!$D$5</f>
        <v>0</v>
      </c>
      <c r="D147" s="321">
        <f>+'1'!H11</f>
        <v>0</v>
      </c>
      <c r="E147" s="321">
        <f>+'1'!H117</f>
        <v>0</v>
      </c>
      <c r="F147" s="321">
        <f>+'1'!H130</f>
        <v>0</v>
      </c>
      <c r="G147" s="321">
        <f>+'1'!H140</f>
        <v>0</v>
      </c>
      <c r="H147" s="321">
        <f>+'1'!H150</f>
        <v>0</v>
      </c>
      <c r="I147" s="321"/>
    </row>
    <row r="148" spans="3:9" x14ac:dyDescent="0.2">
      <c r="C148" s="294">
        <f>+A_I_2!$D$5</f>
        <v>0</v>
      </c>
      <c r="D148" s="321">
        <f>+'1'!I11</f>
        <v>0</v>
      </c>
      <c r="E148" s="321">
        <f>+'1'!I117</f>
        <v>0</v>
      </c>
      <c r="F148" s="321">
        <f>+'1'!I130</f>
        <v>0</v>
      </c>
      <c r="G148" s="321">
        <f>+'1'!I140</f>
        <v>0</v>
      </c>
      <c r="H148" s="321">
        <f>+'1'!I150</f>
        <v>0</v>
      </c>
      <c r="I148" s="321"/>
    </row>
    <row r="149" spans="3:9" x14ac:dyDescent="0.2">
      <c r="C149" s="294">
        <f>+A_I_3!$D$5</f>
        <v>0</v>
      </c>
      <c r="D149" s="321">
        <f>+'1'!J11</f>
        <v>0</v>
      </c>
      <c r="E149" s="321">
        <f>+'1'!J117</f>
        <v>0</v>
      </c>
      <c r="F149" s="321">
        <f>+'1'!J130</f>
        <v>0</v>
      </c>
      <c r="G149" s="321">
        <f>+'1'!J140</f>
        <v>0</v>
      </c>
      <c r="H149" s="321">
        <f>+'1'!J150</f>
        <v>0</v>
      </c>
      <c r="I149" s="321"/>
    </row>
    <row r="150" spans="3:9" x14ac:dyDescent="0.2">
      <c r="C150" s="407">
        <f>+A_I_4!$D$5</f>
        <v>0</v>
      </c>
      <c r="D150" s="321">
        <f>+'1'!K11</f>
        <v>0</v>
      </c>
      <c r="E150" s="321">
        <f>+'1'!K117</f>
        <v>0</v>
      </c>
      <c r="F150" s="321">
        <f>+'1'!K130</f>
        <v>0</v>
      </c>
      <c r="G150" s="321">
        <f>+'1'!K140</f>
        <v>0</v>
      </c>
      <c r="H150" s="321">
        <f>+'1'!K150</f>
        <v>0</v>
      </c>
      <c r="I150" s="321"/>
    </row>
    <row r="151" spans="3:9" x14ac:dyDescent="0.2">
      <c r="C151" s="407">
        <f>+A_I_5!$D$5</f>
        <v>0</v>
      </c>
      <c r="D151" s="321">
        <f>+'1'!L11</f>
        <v>0</v>
      </c>
      <c r="E151" s="321">
        <f>+'1'!L117</f>
        <v>0</v>
      </c>
      <c r="F151" s="321">
        <f>+'1'!L130</f>
        <v>0</v>
      </c>
      <c r="G151" s="321">
        <f>+'1'!L140</f>
        <v>0</v>
      </c>
      <c r="H151" s="321">
        <f>+'1'!L150</f>
        <v>0</v>
      </c>
      <c r="I151" s="321"/>
    </row>
    <row r="152" spans="3:9" x14ac:dyDescent="0.2">
      <c r="C152" s="407">
        <f>+A_OdR_1!$D$5</f>
        <v>0</v>
      </c>
      <c r="D152" s="321">
        <f>+'1'!M11</f>
        <v>0</v>
      </c>
      <c r="E152" s="321">
        <f>+'1'!M117</f>
        <v>0</v>
      </c>
      <c r="F152" s="321">
        <f>+'1'!M130</f>
        <v>0</v>
      </c>
      <c r="G152" s="321">
        <f>+'1'!M140</f>
        <v>0</v>
      </c>
      <c r="H152" s="321">
        <f>+'1'!M150</f>
        <v>0</v>
      </c>
      <c r="I152" s="321"/>
    </row>
    <row r="153" spans="3:9" ht="12" thickBot="1" x14ac:dyDescent="0.25">
      <c r="C153" s="295">
        <f>+A_OdR_2!$D$5</f>
        <v>0</v>
      </c>
      <c r="D153" s="321">
        <f>+'1'!N11</f>
        <v>0</v>
      </c>
      <c r="E153" s="321">
        <f>+'1'!N117</f>
        <v>0</v>
      </c>
      <c r="F153" s="321">
        <f>+'1'!N130</f>
        <v>0</v>
      </c>
      <c r="G153" s="321">
        <f>+'1'!N140</f>
        <v>0</v>
      </c>
      <c r="H153" s="321">
        <f>+'1'!N150</f>
        <v>0</v>
      </c>
      <c r="I153" s="321"/>
    </row>
    <row r="154" spans="3:9" ht="12.75" thickTop="1" thickBot="1" x14ac:dyDescent="0.25"/>
    <row r="155" spans="3:9" ht="12" thickTop="1" x14ac:dyDescent="0.2">
      <c r="C155" s="293">
        <f>+A_I_1!$D$5</f>
        <v>0</v>
      </c>
      <c r="D155" s="292">
        <f>+D129-D147</f>
        <v>0</v>
      </c>
      <c r="E155" s="292">
        <f t="shared" ref="E155:H155" si="55">+E129-E147</f>
        <v>0</v>
      </c>
      <c r="F155" s="292">
        <f t="shared" si="55"/>
        <v>0</v>
      </c>
      <c r="G155" s="292">
        <f t="shared" si="55"/>
        <v>0</v>
      </c>
      <c r="H155" s="292">
        <f t="shared" si="55"/>
        <v>0</v>
      </c>
      <c r="I155" s="292"/>
    </row>
    <row r="156" spans="3:9" x14ac:dyDescent="0.2">
      <c r="C156" s="294">
        <f>+A_I_2!$D$5</f>
        <v>0</v>
      </c>
      <c r="D156" s="292">
        <f>+D130-D148</f>
        <v>0</v>
      </c>
      <c r="E156" s="292">
        <f t="shared" ref="E156:H157" si="56">+E130-E148</f>
        <v>0</v>
      </c>
      <c r="F156" s="292">
        <f t="shared" si="56"/>
        <v>0</v>
      </c>
      <c r="G156" s="292">
        <f t="shared" si="56"/>
        <v>0</v>
      </c>
      <c r="H156" s="292">
        <f t="shared" si="56"/>
        <v>0</v>
      </c>
      <c r="I156" s="292"/>
    </row>
    <row r="157" spans="3:9" x14ac:dyDescent="0.2">
      <c r="C157" s="294">
        <f>+A_I_3!$D$5</f>
        <v>0</v>
      </c>
      <c r="D157" s="292">
        <f>+D131-D149</f>
        <v>0</v>
      </c>
      <c r="E157" s="292">
        <f t="shared" si="56"/>
        <v>0</v>
      </c>
      <c r="F157" s="292">
        <f t="shared" si="56"/>
        <v>0</v>
      </c>
      <c r="G157" s="292">
        <f t="shared" si="56"/>
        <v>0</v>
      </c>
      <c r="H157" s="292">
        <f>+H131-H149</f>
        <v>0</v>
      </c>
      <c r="I157" s="292"/>
    </row>
    <row r="158" spans="3:9" x14ac:dyDescent="0.2">
      <c r="C158" s="407">
        <f>+A_I_4!$D$5</f>
        <v>0</v>
      </c>
      <c r="D158" s="292">
        <f t="shared" ref="D158:H160" si="57">+D132-D150</f>
        <v>0</v>
      </c>
      <c r="E158" s="292">
        <f t="shared" si="57"/>
        <v>0</v>
      </c>
      <c r="F158" s="292">
        <f t="shared" si="57"/>
        <v>0</v>
      </c>
      <c r="G158" s="292">
        <f t="shared" si="57"/>
        <v>0</v>
      </c>
      <c r="H158" s="292">
        <f t="shared" si="57"/>
        <v>0</v>
      </c>
      <c r="I158" s="292"/>
    </row>
    <row r="159" spans="3:9" x14ac:dyDescent="0.2">
      <c r="C159" s="407">
        <f>+A_I_5!$D$5</f>
        <v>0</v>
      </c>
      <c r="D159" s="292">
        <f t="shared" si="57"/>
        <v>0</v>
      </c>
      <c r="E159" s="292">
        <f t="shared" si="57"/>
        <v>0</v>
      </c>
      <c r="F159" s="292">
        <f t="shared" si="57"/>
        <v>0</v>
      </c>
      <c r="G159" s="292">
        <f t="shared" si="57"/>
        <v>0</v>
      </c>
      <c r="H159" s="292">
        <f t="shared" si="57"/>
        <v>0</v>
      </c>
      <c r="I159" s="292"/>
    </row>
    <row r="160" spans="3:9" x14ac:dyDescent="0.2">
      <c r="C160" s="407">
        <f>+A_OdR_1!$D$5</f>
        <v>0</v>
      </c>
      <c r="D160" s="292">
        <f t="shared" si="57"/>
        <v>0</v>
      </c>
      <c r="E160" s="292">
        <f t="shared" si="57"/>
        <v>0</v>
      </c>
      <c r="F160" s="292">
        <f t="shared" si="57"/>
        <v>0</v>
      </c>
      <c r="G160" s="292">
        <f t="shared" si="57"/>
        <v>0</v>
      </c>
      <c r="H160" s="292">
        <f t="shared" si="57"/>
        <v>0</v>
      </c>
      <c r="I160" s="292"/>
    </row>
    <row r="161" spans="3:9" ht="12" thickBot="1" x14ac:dyDescent="0.25">
      <c r="C161" s="295">
        <f>+A_OdR_2!$D$5</f>
        <v>0</v>
      </c>
      <c r="D161" s="292">
        <f t="shared" ref="D161:H161" si="58">+D135-D153</f>
        <v>0</v>
      </c>
      <c r="E161" s="292">
        <f t="shared" si="58"/>
        <v>0</v>
      </c>
      <c r="F161" s="292">
        <f t="shared" si="58"/>
        <v>0</v>
      </c>
      <c r="G161" s="292">
        <f t="shared" si="58"/>
        <v>0</v>
      </c>
      <c r="H161" s="292">
        <f t="shared" si="58"/>
        <v>0</v>
      </c>
      <c r="I161" s="292"/>
    </row>
    <row r="162" spans="3:9" ht="12" thickTop="1" x14ac:dyDescent="0.2"/>
  </sheetData>
  <sheetProtection algorithmName="SHA-512" hashValue="YeaQdezoF6xs0YZcjHWRzyWMbfS9nfOBLpjlcVSWltkF1n2XqX5fOzcvlyrmR39aS/hUTloyqMUS5w8K3n7xHw==" saltValue="E6mJQEUyPT5fp4T5sFfnYg==" spinCount="100000" sheet="1" formatCells="0" formatColumns="0" formatRows="0"/>
  <mergeCells count="44">
    <mergeCell ref="B3:J4"/>
    <mergeCell ref="E6:E7"/>
    <mergeCell ref="B137:B143"/>
    <mergeCell ref="B121:B127"/>
    <mergeCell ref="B128:C128"/>
    <mergeCell ref="B129:B135"/>
    <mergeCell ref="B136:C136"/>
    <mergeCell ref="B105:B111"/>
    <mergeCell ref="B112:C112"/>
    <mergeCell ref="B113:B119"/>
    <mergeCell ref="B120:C120"/>
    <mergeCell ref="B89:B95"/>
    <mergeCell ref="B96:C96"/>
    <mergeCell ref="B97:B103"/>
    <mergeCell ref="B104:C104"/>
    <mergeCell ref="B73:B79"/>
    <mergeCell ref="B80:C80"/>
    <mergeCell ref="B81:B87"/>
    <mergeCell ref="B88:C88"/>
    <mergeCell ref="B57:B63"/>
    <mergeCell ref="B64:C64"/>
    <mergeCell ref="B65:B71"/>
    <mergeCell ref="B72:C72"/>
    <mergeCell ref="B49:B55"/>
    <mergeCell ref="B56:C56"/>
    <mergeCell ref="B25:B31"/>
    <mergeCell ref="B32:C32"/>
    <mergeCell ref="B33:B39"/>
    <mergeCell ref="B40:C40"/>
    <mergeCell ref="B41:B47"/>
    <mergeCell ref="B48:C48"/>
    <mergeCell ref="B17:B23"/>
    <mergeCell ref="B24:C24"/>
    <mergeCell ref="B5:B8"/>
    <mergeCell ref="C5:C8"/>
    <mergeCell ref="D5:J5"/>
    <mergeCell ref="F6:F7"/>
    <mergeCell ref="H6:H7"/>
    <mergeCell ref="J6:J7"/>
    <mergeCell ref="D6:D7"/>
    <mergeCell ref="G6:G7"/>
    <mergeCell ref="B9:B15"/>
    <mergeCell ref="B16:C16"/>
    <mergeCell ref="I6:I7"/>
  </mergeCells>
  <conditionalFormatting sqref="D137:J143 J144">
    <cfRule type="containsText" dxfId="30" priority="4" operator="containsText" text="OK">
      <formula>NOT(ISERROR(SEARCH("OK",D137)))</formula>
    </cfRule>
    <cfRule type="containsText" dxfId="29" priority="5" operator="containsText" text="Check">
      <formula>NOT(ISERROR(SEARCH("Check",D137)))</formula>
    </cfRule>
  </conditionalFormatting>
  <printOptions horizontalCentered="1" verticalCentered="1"/>
  <pageMargins left="0.11811023622047245" right="0.11811023622047245" top="0.15748031496062992" bottom="0.15748031496062992" header="0.31496062992125984" footer="0.31496062992125984"/>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theme="4" tint="0.59999389629810485"/>
    <pageSetUpPr fitToPage="1"/>
  </sheetPr>
  <dimension ref="C1:Q33"/>
  <sheetViews>
    <sheetView showGridLines="0" view="pageBreakPreview" topLeftCell="C7" zoomScale="85" zoomScaleNormal="85" zoomScaleSheetLayoutView="85" workbookViewId="0">
      <selection activeCell="N16" sqref="N16"/>
    </sheetView>
  </sheetViews>
  <sheetFormatPr defaultColWidth="8.6640625" defaultRowHeight="11.25" x14ac:dyDescent="0.2"/>
  <cols>
    <col min="3" max="3" width="40.83203125" customWidth="1"/>
    <col min="4" max="15" width="18.83203125" customWidth="1"/>
    <col min="16" max="16" width="16.5" customWidth="1"/>
  </cols>
  <sheetData>
    <row r="1" spans="3:17" ht="12" thickBot="1" x14ac:dyDescent="0.25"/>
    <row r="2" spans="3:17" ht="18.75" customHeight="1" x14ac:dyDescent="0.2">
      <c r="C2" s="382" t="s">
        <v>186</v>
      </c>
      <c r="D2" s="383"/>
      <c r="E2" s="383"/>
      <c r="F2" s="383"/>
      <c r="G2" s="383"/>
      <c r="H2" s="383"/>
      <c r="I2" s="383"/>
      <c r="J2" s="383"/>
      <c r="K2" s="383"/>
      <c r="L2" s="383"/>
      <c r="M2" s="383"/>
      <c r="N2" s="383"/>
      <c r="O2" s="383"/>
      <c r="P2" s="383"/>
      <c r="Q2" s="384"/>
    </row>
    <row r="3" spans="3:17" ht="18.75" customHeight="1" x14ac:dyDescent="0.2">
      <c r="C3" s="385"/>
      <c r="D3" s="386"/>
      <c r="E3" s="386"/>
      <c r="F3" s="386"/>
      <c r="G3" s="386"/>
      <c r="H3" s="386"/>
      <c r="I3" s="386"/>
      <c r="J3" s="386"/>
      <c r="K3" s="386"/>
      <c r="L3" s="386"/>
      <c r="M3" s="386"/>
      <c r="N3" s="386"/>
      <c r="O3" s="386"/>
      <c r="P3" s="386"/>
      <c r="Q3" s="387"/>
    </row>
    <row r="4" spans="3:17" ht="75" customHeight="1" thickBot="1" x14ac:dyDescent="0.25">
      <c r="C4" s="632" t="s">
        <v>187</v>
      </c>
      <c r="D4" s="633"/>
      <c r="E4" s="633"/>
      <c r="F4" s="633"/>
      <c r="G4" s="633"/>
      <c r="H4" s="633"/>
      <c r="I4" s="633"/>
      <c r="J4" s="633"/>
      <c r="K4" s="633"/>
      <c r="L4" s="633"/>
      <c r="M4" s="633"/>
      <c r="N4" s="633"/>
      <c r="O4" s="633"/>
      <c r="P4" s="633"/>
      <c r="Q4" s="634"/>
    </row>
    <row r="5" spans="3:17" ht="18.75" x14ac:dyDescent="0.2">
      <c r="C5" s="160"/>
      <c r="D5" s="161"/>
      <c r="E5" s="161"/>
      <c r="F5" s="161"/>
      <c r="G5" s="161"/>
      <c r="H5" s="161"/>
      <c r="I5" s="161"/>
      <c r="J5" s="161"/>
      <c r="K5" s="161"/>
      <c r="L5" s="161"/>
      <c r="M5" s="161"/>
      <c r="N5" s="161"/>
      <c r="O5" s="161"/>
      <c r="P5" s="161"/>
      <c r="Q5" s="162"/>
    </row>
    <row r="6" spans="3:17" ht="16.5" customHeight="1" x14ac:dyDescent="0.2">
      <c r="C6" s="649" t="s">
        <v>188</v>
      </c>
      <c r="D6" s="650"/>
      <c r="E6" s="650"/>
      <c r="F6" s="650"/>
      <c r="G6" s="650"/>
      <c r="H6" s="650"/>
      <c r="I6" s="650"/>
      <c r="J6" s="650"/>
      <c r="K6" s="52"/>
      <c r="L6" s="39"/>
      <c r="M6" s="39"/>
      <c r="N6" s="39"/>
      <c r="O6" s="39"/>
      <c r="P6" s="39"/>
      <c r="Q6" s="149"/>
    </row>
    <row r="7" spans="3:17" ht="12" customHeight="1" thickBot="1" x14ac:dyDescent="0.25">
      <c r="C7" s="622"/>
      <c r="D7" s="623"/>
      <c r="E7" s="623"/>
      <c r="F7" s="623"/>
      <c r="G7" s="623"/>
      <c r="H7" s="623"/>
      <c r="I7" s="623"/>
      <c r="J7" s="623"/>
      <c r="K7" s="150"/>
      <c r="L7" s="150"/>
      <c r="M7" s="199" t="str">
        <f>IF(DB!D11="","",IF(DB!D11=Elenco!C11,15%,IF(DB!D11=Elenco!C12,25%)))</f>
        <v/>
      </c>
      <c r="N7" s="39"/>
      <c r="O7" s="39"/>
      <c r="P7" s="39"/>
      <c r="Q7" s="149"/>
    </row>
    <row r="8" spans="3:17" ht="67.5" customHeight="1" x14ac:dyDescent="0.2">
      <c r="C8" s="188" t="s">
        <v>12</v>
      </c>
      <c r="D8" s="189" t="s">
        <v>189</v>
      </c>
      <c r="E8" s="189" t="s">
        <v>190</v>
      </c>
      <c r="F8" s="189" t="s">
        <v>191</v>
      </c>
      <c r="G8" s="189" t="s">
        <v>192</v>
      </c>
      <c r="H8" s="189" t="s">
        <v>193</v>
      </c>
      <c r="I8" s="189" t="s">
        <v>194</v>
      </c>
      <c r="J8" s="189" t="s">
        <v>195</v>
      </c>
      <c r="K8" s="643" t="s">
        <v>267</v>
      </c>
      <c r="L8" s="644"/>
      <c r="M8" s="151"/>
      <c r="N8" s="39"/>
      <c r="O8" s="39"/>
      <c r="P8" s="39"/>
      <c r="Q8" s="149"/>
    </row>
    <row r="9" spans="3:17" ht="30" customHeight="1" x14ac:dyDescent="0.2">
      <c r="C9" s="190" t="str">
        <f>IF(A_I_1!D5="","",A_I_1!D5)</f>
        <v/>
      </c>
      <c r="D9" s="191" t="s">
        <v>196</v>
      </c>
      <c r="E9" s="192" t="str">
        <f>IF(A_I_1!D6="","",A_I_1!D6)</f>
        <v/>
      </c>
      <c r="F9" s="192" t="str">
        <f>IF(DB!D21="OK","OK","Compilare Anagrafiche")</f>
        <v>Compilare Anagrafiche</v>
      </c>
      <c r="G9" s="365" t="str">
        <f>IF(C9="","",IF(F9="Compilare Anagrafiche","Compilare Anagrafiche",IF(AND(DB!D14=1,'1'!S10="OK",'2'!H3="OK",'3'!J144="OK",F9="OK",'2'!O10&gt;0),'1'!H10,IF(AND(DB!D14=2,'1'!S10="OK",'2'!H3="OK",'3'!J144="OK",F9="OK",'2'!O10&gt;0),'1'!H10,"Rivedere Foglio 1 e/o 2 e/o 3"))))</f>
        <v/>
      </c>
      <c r="H9" s="193" t="str">
        <f>IF(E9="","",IF(E9="P",45%,IF(E9="M",35%,IF(E9="G",25%))))</f>
        <v/>
      </c>
      <c r="I9" s="193" t="str">
        <f>IF(OR(H9="",DB!$D$11=""),"",IF(AND(H9&lt;&gt;"",(H9+$M$7)&lt;=80%),(H9+$M$7),80%))</f>
        <v/>
      </c>
      <c r="J9" s="194" t="str">
        <f>IF(OR(G9="",G9="Rivedere Foglio 1 e/o 2 e/o 3",DB!$D$11="",G9="Compilare Anagrafiche"),"",IF(AND(G9&lt;&gt;"",DB!$D$11&lt;&gt;""),G9*I9))</f>
        <v/>
      </c>
      <c r="K9" s="647" t="str">
        <f>IF(C9="","",IF(A_I_1!B68&lt;&gt;"OK","Completare Anagrafica",IF(Intervento!F18&lt;&gt;"OK","Completare descrizione intervento",IF(OR(G9="Rivedere Foglio 1 e/o 2 e/o 3",F9="Compilare Anagrafiche"),"",IF(DB!D11="","",G9*I9)))))</f>
        <v/>
      </c>
      <c r="L9" s="648"/>
      <c r="M9" s="152" t="str">
        <f ca="1">CELL("tipo",K9)</f>
        <v>l</v>
      </c>
      <c r="N9" s="39"/>
      <c r="O9" s="39"/>
      <c r="P9" s="39"/>
      <c r="Q9" s="149"/>
    </row>
    <row r="10" spans="3:17" ht="30" customHeight="1" x14ac:dyDescent="0.2">
      <c r="C10" s="190" t="str">
        <f>IF(A_I_2!D5="","",A_I_2!D5)</f>
        <v/>
      </c>
      <c r="D10" s="191" t="s">
        <v>123</v>
      </c>
      <c r="E10" s="192" t="str">
        <f>IF(A_I_2!D6="","",A_I_2!D6)</f>
        <v/>
      </c>
      <c r="F10" s="192" t="str">
        <f>IF(DB!D21="OK","OK","Compilare Anagrafiche")</f>
        <v>Compilare Anagrafiche</v>
      </c>
      <c r="G10" s="365" t="str">
        <f>IF(C10="","",IF(F10="Compilare Anagrafiche","Compilare Anagrafiche",IF(AND(DB!D14=1,'1'!S10="OK",'2'!H3="OK",'3'!J144="OK",F10="OK",'2'!O10&gt;0),'1'!I10,IF(AND(DB!D14=2,'1'!S10="OK",'2'!H3="OK",'3'!J144="OK",F10="OK",'2'!O10&gt;0),'1'!I10,"Rivedere Foglio 1 e/o 2 e/o 3"))))</f>
        <v/>
      </c>
      <c r="H10" s="193" t="str">
        <f>IF(E10="","",IF(E10="P",45%,IF(E10="M",35%,IF(E10="G",25%))))</f>
        <v/>
      </c>
      <c r="I10" s="193" t="str">
        <f>IF(OR(H10="",DB!$D$11=""),"",IF(AND(H10&lt;&gt;"",(H10+$M$7)&lt;=80%),(H10+$M$7),80%))</f>
        <v/>
      </c>
      <c r="J10" s="194" t="str">
        <f>IF(OR(G10="",G10="Rivedere Foglio 1 e/o 2 e/o 3",DB!$D$11="",F10="Compilare Anagrafiche"),"",IF(AND(G10&lt;&gt;"",DB!$D$11&lt;&gt;""),G10*I10))</f>
        <v/>
      </c>
      <c r="K10" s="647" t="str">
        <f>IF(C10="","",IF(A_I_2!B68&lt;&gt;"OK","Completare Anagrafica",IF(Intervento!F18&lt;&gt;"OK","Completare descrizione intervento",IF(OR(G10="Rivedere Foglio 1 e/o 2 e/o 3",F10="Compilare Anagrafiche"),"",IF(DB!D11="","",G10*I10)))))</f>
        <v/>
      </c>
      <c r="L10" s="648"/>
      <c r="M10" s="152" t="str">
        <f ca="1">CELL("tipo",K10)</f>
        <v>l</v>
      </c>
      <c r="N10" s="39"/>
      <c r="O10" s="39"/>
      <c r="P10" s="39"/>
      <c r="Q10" s="149"/>
    </row>
    <row r="11" spans="3:17" ht="30" customHeight="1" x14ac:dyDescent="0.2">
      <c r="C11" s="190" t="str">
        <f>IF(A_I_3!D5="","",A_I_3!D5)</f>
        <v/>
      </c>
      <c r="D11" s="191" t="s">
        <v>124</v>
      </c>
      <c r="E11" s="192" t="str">
        <f>IF(A_I_3!D6="","",A_I_3!D6)</f>
        <v/>
      </c>
      <c r="F11" s="192" t="str">
        <f>IF(DB!D21="OK","OK","Compilare Anagrafiche")</f>
        <v>Compilare Anagrafiche</v>
      </c>
      <c r="G11" s="365" t="str">
        <f>IF(C11="","",IF(F11="Compilare Anagrafiche","Compilare Anagrafiche",IF(AND(DB!D14=1,'1'!S10="OK",'2'!H3="OK",'3'!J144="OK",F11="OK",'2'!O10&gt;0),'1'!J10,IF(AND(DB!D14=2,'1'!S10="OK",'2'!H3="OK",'3'!J144="OK",F11="OK",'2'!O10&gt;0),'1'!J10,"Rivedere Foglio 1 e/o 2 e/o 3"))))</f>
        <v/>
      </c>
      <c r="H11" s="193" t="str">
        <f>IF(E11="","",IF(E11="P",45%,IF(E11="M",35%,IF(E11="G",25%))))</f>
        <v/>
      </c>
      <c r="I11" s="193" t="str">
        <f>IF(OR(H11="",DB!$D$11=""),"",IF(AND(H11&lt;&gt;"",(H11+$M$7)&lt;=80%),(H11+$M$7),80%))</f>
        <v/>
      </c>
      <c r="J11" s="194" t="str">
        <f>IF(OR(G11="",G11="Rivedere Foglio 1 e/o 2 e/o 3",DB!$D$11="",F11="Compilare Anagrafiche"),"",IF(AND(G11&lt;&gt;"",DB!$D$11&lt;&gt;""),G11*I11))</f>
        <v/>
      </c>
      <c r="K11" s="647" t="str">
        <f>IF(C11="","",IF(A_I_3!B68&lt;&gt;"OK","Completare Anagrafica",IF(Intervento!F18&lt;&gt;"OK","Completare descrizione intervento",IF(OR(G11="Rivedere Foglio 1 e/o 2 e/o 3",F11="Compilare Anagrafiche"),"",IF(DB!D11="","",G11*I11)))))</f>
        <v/>
      </c>
      <c r="L11" s="648"/>
      <c r="M11" s="152" t="str">
        <f ca="1">CELL("tipo",K11)</f>
        <v>l</v>
      </c>
      <c r="N11" s="39"/>
      <c r="O11" s="39"/>
      <c r="P11" s="39"/>
      <c r="Q11" s="149"/>
    </row>
    <row r="12" spans="3:17" ht="30" customHeight="1" x14ac:dyDescent="0.2">
      <c r="C12" s="190" t="str">
        <f>IF(A_I_4!D5="","",A_I_4!D5)</f>
        <v/>
      </c>
      <c r="D12" s="191" t="s">
        <v>125</v>
      </c>
      <c r="E12" s="192" t="str">
        <f>IF(A_I_4!D6="","",A_I_4!D6)</f>
        <v/>
      </c>
      <c r="F12" s="192" t="str">
        <f>IF(DB!D21="OK","OK","Compilare Anagrafiche")</f>
        <v>Compilare Anagrafiche</v>
      </c>
      <c r="G12" s="365" t="str">
        <f>IF(C12="","",IF(F12="Compilare Anagrafiche","Compilare Anagrafiche",IF(AND(DB!D14=1,'1'!S10="OK",'2'!H3="OK",'3'!J144="OK",F12="OK",'2'!O10&gt;0),'1'!K10,IF(AND(DB!D14=2,'1'!S10="OK",'2'!H3="OK",'3'!J144="OK",F12="OK",'2'!O10&gt;0),'1'!K10,"Rivedere Foglio 1 e/o 2 e/o 3"))))</f>
        <v/>
      </c>
      <c r="H12" s="193" t="str">
        <f t="shared" ref="H12:H13" si="0">IF(E12="","",IF(E12="P",45%,IF(E12="M",35%,IF(E12="G",25%))))</f>
        <v/>
      </c>
      <c r="I12" s="193" t="str">
        <f>IF(OR(H12="",DB!$D$11=""),"",IF(AND(H12&lt;&gt;"",(H12+$M$7)&lt;=80%),(H12+$M$7),80%))</f>
        <v/>
      </c>
      <c r="J12" s="194" t="str">
        <f>IF(OR(G12="",G12="Rivedere Foglio 1 e/o 2 e/o 3",DB!$D$11="",F12="Compilare Anagrafiche"),"",IF(AND(G12&lt;&gt;"",DB!$D$11&lt;&gt;""),G12*I12))</f>
        <v/>
      </c>
      <c r="K12" s="651" t="str">
        <f>IF(C12="","",IF(A_I_4!B68&lt;&gt;"OK","Completare Anagrafica",IF(Intervento!F18&lt;&gt;"OK","Completare descrizione intervento",IF(OR(G12="Rivedere Foglio 1 e/o 2 e/o 3",F12="Compilare Anagrafiche"),"",IF(DB!D11="","",G12*I12)))))</f>
        <v/>
      </c>
      <c r="L12" s="652"/>
      <c r="M12" s="152" t="str">
        <f t="shared" ref="M12:M15" ca="1" si="1">CELL("tipo",K12)</f>
        <v>l</v>
      </c>
      <c r="N12" s="39"/>
      <c r="O12" s="39"/>
      <c r="P12" s="39"/>
      <c r="Q12" s="149"/>
    </row>
    <row r="13" spans="3:17" ht="30" customHeight="1" x14ac:dyDescent="0.2">
      <c r="C13" s="190" t="str">
        <f>IF(A_I_5!D5="","",A_I_5!D5)</f>
        <v/>
      </c>
      <c r="D13" s="191" t="s">
        <v>126</v>
      </c>
      <c r="E13" s="192" t="str">
        <f>IF(A_I_5!D6="","",A_I_5!D6)</f>
        <v/>
      </c>
      <c r="F13" s="192" t="str">
        <f>IF(DB!D21="OK","OK","Compilare Anagrafiche")</f>
        <v>Compilare Anagrafiche</v>
      </c>
      <c r="G13" s="365" t="str">
        <f>IF(C13="","",IF(F13="Compilare Anagrafiche","Compilare Anagrafiche",IF(AND(DB!D14=1,'1'!S10="OK",'2'!H3="OK",'3'!J144="OK",F13="OK",'2'!O10&gt;0),'1'!L10,IF(AND(DB!D14=2,'1'!S10="OK",'2'!H3="OK",'3'!J144="OK",F13="OK",'2'!O10&gt;0),'1'!L10,"Rivedere Foglio 1 e/o 2 e/o 3"))))</f>
        <v/>
      </c>
      <c r="H13" s="193" t="str">
        <f t="shared" si="0"/>
        <v/>
      </c>
      <c r="I13" s="193" t="str">
        <f>IF(OR(H13="",DB!$D$11=""),"",IF(AND(H13&lt;&gt;"",(H13+$M$7)&lt;=80%),(H13+$M$7),80%))</f>
        <v/>
      </c>
      <c r="J13" s="194" t="str">
        <f>IF(OR(G13="",G13="Rivedere Foglio 1 e/o 2 e/o 3",DB!$D$11="",F13="Compilare Anagrafiche"),"",IF(AND(G13&lt;&gt;"",DB!$D$11&lt;&gt;""),G13*I13))</f>
        <v/>
      </c>
      <c r="K13" s="651" t="str">
        <f>IF(C13="","",IF(A_I_5!B68&lt;&gt;"OK","Completare Anagrafica",IF(Intervento!F18&lt;&gt;"OK","Completare descrizione intervento",IF(OR(G13="Rivedere Foglio 1 e/o 2 e/o 3",F13="Compilare Anagrafiche"),"",IF(DB!D11="","",G13*I13)))))</f>
        <v/>
      </c>
      <c r="L13" s="652"/>
      <c r="M13" s="152" t="str">
        <f t="shared" ca="1" si="1"/>
        <v>l</v>
      </c>
      <c r="N13" s="39"/>
      <c r="O13" s="39"/>
      <c r="P13" s="39"/>
      <c r="Q13" s="149"/>
    </row>
    <row r="14" spans="3:17" ht="30" customHeight="1" x14ac:dyDescent="0.2">
      <c r="C14" s="190" t="str">
        <f>IF(A_OdR_1!D5="","",A_OdR_1!D5)</f>
        <v/>
      </c>
      <c r="D14" s="191" t="s">
        <v>108</v>
      </c>
      <c r="E14" s="192" t="str">
        <f>IF(C14="","","OdR")</f>
        <v/>
      </c>
      <c r="F14" s="192" t="str">
        <f>IF(DB!D21="OK","OK","Compilare Anagrafiche")</f>
        <v>Compilare Anagrafiche</v>
      </c>
      <c r="G14" s="365" t="str">
        <f>IF(C14="","",IF(F14="Compilare Anagrafiche","Compilare Anagrafiche",IF(AND(DB!D14=1,'1'!S10="OK",'2'!H3="OK",'3'!J144="OK",F14="OK",'2'!O10&gt;0),'1'!M10,IF(AND(DB!D14=2,'1'!S10="OK",'2'!H3="OK",'3'!J144="OK",F14="OK",'2'!O10&gt;0),'1'!M10,"Rivedere Foglio 1 e/o 2 e/o 3"))))</f>
        <v/>
      </c>
      <c r="H14" s="193" t="str">
        <f>IF(E14="","",45%)</f>
        <v/>
      </c>
      <c r="I14" s="193" t="str">
        <f>IF(OR(H14="",DB!$D$11=""),"",IF(AND(H14&lt;&gt;"",(H14+$M$7)&lt;=80%),(H14+$M$7),80%))</f>
        <v/>
      </c>
      <c r="J14" s="194" t="str">
        <f>IF(OR(G14="",G14="Rivedere Foglio 1 e/o 2 e/o 3",DB!$D$11="",F14="Compilare Anagrafiche"),"",IF(AND(G14&lt;&gt;"",DB!$D$11&lt;&gt;""),G14*I14))</f>
        <v/>
      </c>
      <c r="K14" s="651" t="str">
        <f>IF(C14="","",IF(A_OdR_1!B56&lt;&gt;"OK","Completare Anagrafica",IF(Intervento!F18&lt;&gt;"OK","Completare descrizione intervento",IF(OR(G14="Rivedere Foglio 1 e/o 2 e/o 3",F14="Compilare Anagrafiche"),"",IF(DB!D11="","",G14*I14)))))</f>
        <v/>
      </c>
      <c r="L14" s="652"/>
      <c r="M14" s="152" t="str">
        <f t="shared" ca="1" si="1"/>
        <v>l</v>
      </c>
      <c r="N14" s="39"/>
      <c r="O14" s="39"/>
      <c r="P14" s="39"/>
      <c r="Q14" s="149"/>
    </row>
    <row r="15" spans="3:17" ht="30" customHeight="1" x14ac:dyDescent="0.2">
      <c r="C15" s="190" t="str">
        <f>IF(A_OdR_2!D5="","",A_OdR_2!D5)</f>
        <v/>
      </c>
      <c r="D15" s="191" t="s">
        <v>109</v>
      </c>
      <c r="E15" s="192" t="str">
        <f>IF(C15="","","OdR")</f>
        <v/>
      </c>
      <c r="F15" s="192" t="str">
        <f>IF(DB!D21="OK","OK","Compilare Anagrafiche")</f>
        <v>Compilare Anagrafiche</v>
      </c>
      <c r="G15" s="365" t="str">
        <f>IF(C15="","",IF(F15="Compilare Anagrafiche","Compilare Anagrafiche",IF(AND(DB!D14=1,'1'!S10="OK",'2'!H3="OK",'3'!J144="OK",F15="OK",'2'!O10&gt;0),'1'!N10,IF(AND(DB!D14=2,'1'!S10="OK",'2'!H3="OK",'3'!J144="OK",F15="OK",'2'!O10&gt;0),'1'!N10,"Rivedere Foglio 1 e/o 2 e/o 3"))))</f>
        <v/>
      </c>
      <c r="H15" s="193" t="str">
        <f>IF(E15="","",45%)</f>
        <v/>
      </c>
      <c r="I15" s="193" t="str">
        <f>IF(OR(H15="",DB!$D$11=""),"",IF(AND(H15&lt;&gt;"",(H15+$M$7)&lt;=80%),(H15+$M$7),80%))</f>
        <v/>
      </c>
      <c r="J15" s="194" t="str">
        <f>IF(OR(G15="",G15="Rivedere Foglio 1 e/o 2 e/o 3",DB!$D$11="",F15="Compilare Anagrafiche"),"",IF(AND(G15&lt;&gt;"",DB!$D$11&lt;&gt;""),G15*I15))</f>
        <v/>
      </c>
      <c r="K15" s="647" t="str">
        <f>IF(C15="","",IF(A_OdR_2!B56&lt;&gt;"OK","Completare Anagrafica",IF(Intervento!F18&lt;&gt;"OK","Completare descrizione intervento",IF(OR(G15="Rivedere Foglio 1 e/o 2 e/o 3",F15="Compilare Anagrafiche"),"",IF(DB!D11="","",G15*I15)))))</f>
        <v/>
      </c>
      <c r="L15" s="648"/>
      <c r="M15" s="152" t="str">
        <f t="shared" ca="1" si="1"/>
        <v>l</v>
      </c>
      <c r="N15" s="39"/>
      <c r="O15" s="39"/>
      <c r="P15" s="39"/>
      <c r="Q15" s="149"/>
    </row>
    <row r="16" spans="3:17" ht="65.099999999999994" customHeight="1" thickBot="1" x14ac:dyDescent="0.25">
      <c r="C16" s="641" t="s">
        <v>106</v>
      </c>
      <c r="D16" s="642"/>
      <c r="E16" s="642"/>
      <c r="F16" s="642"/>
      <c r="G16" s="391">
        <f>SUM(G9:G15)</f>
        <v>0</v>
      </c>
      <c r="H16" s="391"/>
      <c r="I16" s="391"/>
      <c r="J16" s="392">
        <f>SUM(J9:J15)</f>
        <v>0</v>
      </c>
      <c r="K16" s="645">
        <f>SUM(K9:L15)</f>
        <v>0</v>
      </c>
      <c r="L16" s="646"/>
      <c r="M16" s="152" t="str">
        <f ca="1">CELL("tipo",K16)</f>
        <v>v</v>
      </c>
      <c r="N16" s="39"/>
      <c r="O16" s="39"/>
      <c r="P16" s="39"/>
      <c r="Q16" s="149"/>
    </row>
    <row r="17" spans="3:17" ht="18.75" x14ac:dyDescent="0.2">
      <c r="C17" s="635"/>
      <c r="D17" s="636"/>
      <c r="E17" s="636"/>
      <c r="F17" s="636"/>
      <c r="G17" s="636"/>
      <c r="H17" s="636"/>
      <c r="I17" s="636"/>
      <c r="J17" s="636"/>
      <c r="K17" s="636"/>
      <c r="L17" s="636"/>
      <c r="M17" s="636"/>
      <c r="N17" s="636"/>
      <c r="O17" s="636"/>
      <c r="P17" s="636"/>
      <c r="Q17" s="637"/>
    </row>
    <row r="18" spans="3:17" ht="12" customHeight="1" x14ac:dyDescent="0.2">
      <c r="C18" s="153"/>
      <c r="D18" s="52"/>
      <c r="E18" s="52"/>
      <c r="F18" s="52"/>
      <c r="G18" s="52"/>
      <c r="H18" s="52"/>
      <c r="I18" s="52"/>
      <c r="J18" s="52"/>
      <c r="K18" s="52"/>
      <c r="L18" s="39"/>
      <c r="M18" s="39"/>
      <c r="N18" s="39"/>
      <c r="O18" s="39"/>
      <c r="P18" s="39"/>
      <c r="Q18" s="149"/>
    </row>
    <row r="19" spans="3:17" ht="20.100000000000001" customHeight="1" x14ac:dyDescent="0.2">
      <c r="C19" s="388" t="s">
        <v>197</v>
      </c>
      <c r="D19" s="389"/>
      <c r="E19" s="389"/>
      <c r="F19" s="389"/>
      <c r="G19" s="389"/>
      <c r="H19" s="389"/>
      <c r="I19" s="389"/>
      <c r="J19" s="389"/>
      <c r="K19" s="389"/>
      <c r="L19" s="39"/>
      <c r="M19" s="39"/>
      <c r="N19" s="39"/>
      <c r="O19" s="39"/>
      <c r="P19" s="39"/>
      <c r="Q19" s="149"/>
    </row>
    <row r="20" spans="3:17" ht="20.100000000000001" customHeight="1" thickBot="1" x14ac:dyDescent="0.25">
      <c r="C20" s="638"/>
      <c r="D20" s="639"/>
      <c r="E20" s="639"/>
      <c r="F20" s="640" t="s">
        <v>198</v>
      </c>
      <c r="G20" s="640"/>
      <c r="H20" s="640" t="str">
        <f>IF(F20="","Selezionare","OK")</f>
        <v>OK</v>
      </c>
      <c r="I20" s="640"/>
      <c r="J20" s="640"/>
      <c r="K20" s="390"/>
      <c r="L20" s="39"/>
      <c r="M20" s="39"/>
      <c r="N20" s="39"/>
      <c r="O20" s="39"/>
      <c r="P20" s="39"/>
      <c r="Q20" s="149"/>
    </row>
    <row r="21" spans="3:17" ht="12.75" customHeight="1" thickBot="1" x14ac:dyDescent="0.25">
      <c r="C21" s="154" t="s">
        <v>96</v>
      </c>
      <c r="D21" s="61" t="str">
        <f>'2'!C9</f>
        <v>mese 1</v>
      </c>
      <c r="E21" s="61" t="str">
        <f>'2'!D9</f>
        <v>mese 2</v>
      </c>
      <c r="F21" s="61" t="str">
        <f>'2'!E9</f>
        <v>mese 3</v>
      </c>
      <c r="G21" s="61" t="str">
        <f>'2'!F9</f>
        <v>mese 4</v>
      </c>
      <c r="H21" s="61" t="str">
        <f>'2'!G9</f>
        <v>mese 5</v>
      </c>
      <c r="I21" s="61" t="str">
        <f>'2'!H9</f>
        <v>mese 6</v>
      </c>
      <c r="J21" s="61" t="str">
        <f>'2'!I9</f>
        <v>mese 7</v>
      </c>
      <c r="K21" s="61" t="str">
        <f>'2'!J9</f>
        <v>mese 8</v>
      </c>
      <c r="L21" s="61" t="str">
        <f>'2'!K9</f>
        <v>mese 9</v>
      </c>
      <c r="M21" s="61" t="str">
        <f>'2'!L9</f>
        <v>mese 10</v>
      </c>
      <c r="N21" s="61" t="str">
        <f>'2'!M9</f>
        <v>mese 11</v>
      </c>
      <c r="O21" s="61" t="str">
        <f>'2'!N9</f>
        <v>mese 12</v>
      </c>
      <c r="P21" s="20" t="s">
        <v>106</v>
      </c>
      <c r="Q21" s="149"/>
    </row>
    <row r="22" spans="3:17" ht="39.950000000000003" customHeight="1" thickBot="1" x14ac:dyDescent="0.25">
      <c r="C22" s="155" t="s">
        <v>199</v>
      </c>
      <c r="D22" s="7" t="str">
        <f>'2'!C10</f>
        <v/>
      </c>
      <c r="E22" s="7" t="str">
        <f>IF(OR(D22='2'!$O$10,D22=""),"",D22+'2'!D10)</f>
        <v/>
      </c>
      <c r="F22" s="7" t="str">
        <f>IF(OR(E22='2'!$O$10,E22=""),"",E22+'2'!E10)</f>
        <v/>
      </c>
      <c r="G22" s="7" t="str">
        <f>IF(OR(F22='2'!$O$10,F22=""),"",F22+'2'!F10)</f>
        <v/>
      </c>
      <c r="H22" s="7" t="str">
        <f>IF(OR(G22='2'!$O$10,G22=""),"",G22+'2'!G10)</f>
        <v/>
      </c>
      <c r="I22" s="7" t="str">
        <f>IF(OR(H22='2'!$O$10,H22=""),"",H22+'2'!H10)</f>
        <v/>
      </c>
      <c r="J22" s="7" t="str">
        <f>IF(OR(I22='2'!$O$10,I22=""),"",I22+'2'!I10)</f>
        <v/>
      </c>
      <c r="K22" s="7" t="str">
        <f>IF(OR(J22='2'!$O$10,J22=""),"",J22+'2'!J10)</f>
        <v/>
      </c>
      <c r="L22" s="7" t="str">
        <f>IF(OR(K22='2'!$O$10,K22=""),"",K22+'2'!K10)</f>
        <v/>
      </c>
      <c r="M22" s="7" t="str">
        <f>IF(OR(L22='2'!$O$10,L22=""),"",L22+'2'!L10)</f>
        <v/>
      </c>
      <c r="N22" s="7" t="str">
        <f>IF(OR(M22='2'!$O$10,M22=""),"",M22+'2'!M10)</f>
        <v/>
      </c>
      <c r="O22" s="7" t="str">
        <f>IF(OR(N22='2'!$O$10,N22=""),"",N22+'2'!N10)</f>
        <v/>
      </c>
      <c r="P22" s="8"/>
      <c r="Q22" s="393"/>
    </row>
    <row r="23" spans="3:17" ht="39.950000000000003" customHeight="1" thickBot="1" x14ac:dyDescent="0.25">
      <c r="C23" s="155" t="s">
        <v>200</v>
      </c>
      <c r="D23" s="9" t="str">
        <f>IF('2'!$O$10=0,"",D22/'2'!$O$10)</f>
        <v/>
      </c>
      <c r="E23" s="9" t="str">
        <f>IF(OR('2'!$O$10=0,D23=100%,D23=""),"",E22/'2'!$O$10)</f>
        <v/>
      </c>
      <c r="F23" s="9" t="str">
        <f>IF(OR('2'!$O$10=0,E23=100%,E23=""),"",F22/'2'!$O$10)</f>
        <v/>
      </c>
      <c r="G23" s="9" t="str">
        <f>IF(OR('2'!$O$10=0,F23=100%,F23=""),"",G22/'2'!$O$10)</f>
        <v/>
      </c>
      <c r="H23" s="9" t="str">
        <f>IF(OR('2'!$O$10=0,G23=100%,G23=""),"",H22/'2'!$O$10)</f>
        <v/>
      </c>
      <c r="I23" s="9" t="str">
        <f>IF(OR('2'!$O$10=0,H23=100%,H23=""),"",I22/'2'!$O$10)</f>
        <v/>
      </c>
      <c r="J23" s="9" t="str">
        <f>IF(OR('2'!$O$10=0,I23=100%,I23=""),"",J22/'2'!$O$10)</f>
        <v/>
      </c>
      <c r="K23" s="9" t="str">
        <f>IF(OR('2'!$O$10=0,J23=100%,J23=""),"",K22/'2'!$O$10)</f>
        <v/>
      </c>
      <c r="L23" s="9" t="str">
        <f>IF(OR('2'!$O$10=0,K23=100%,K23=""),"",L22/'2'!$O$10)</f>
        <v/>
      </c>
      <c r="M23" s="9" t="str">
        <f>IF(OR('2'!$O$10=0,L23=100%,L23=""),"",M22/'2'!$O$10)</f>
        <v/>
      </c>
      <c r="N23" s="9" t="str">
        <f>IF(OR('2'!$O$10=0,M23=100%,M23=""),"",N22/'2'!$O$10)</f>
        <v/>
      </c>
      <c r="O23" s="9" t="str">
        <f>IF(OR('2'!$O$10=0,N23=100%,N23=""),"",O22/'2'!$O$10)</f>
        <v/>
      </c>
      <c r="P23" s="10"/>
      <c r="Q23" s="393"/>
    </row>
    <row r="24" spans="3:17" ht="39.950000000000003" customHeight="1" thickBot="1" x14ac:dyDescent="0.25">
      <c r="C24" s="425" t="s">
        <v>201</v>
      </c>
      <c r="D24" s="415" t="str">
        <f ca="1">IF('4'!M16&lt;&gt;"v","",IF(OR('2'!O10=0,DB!D17&lt;&gt;1),"",IF(D23&lt;Elenco!$N$7,$K$16*Elenco!$L$7,IF(D23&lt;Elenco!$P$7,(Elenco!$L$7+Elenco!$M$7)*$K$16,IF(D23&lt;Elenco!$R$7,(Elenco!$O$7+Elenco!$M$7+Elenco!$L$7)*$K$16,$K$16)))))</f>
        <v/>
      </c>
      <c r="E24" s="415" t="str">
        <f ca="1">IF('4'!$M$16&lt;&gt;"v","",IF(OR('2'!$O$10=0,DB!$D$17&lt;&gt;1),"",IF(E23&lt;Elenco!$N$7,$K$16*Elenco!$L$7-D26,IF(E23&lt;Elenco!$P$7,(Elenco!$L$7+Elenco!$M$7)*$K$16-D26,IF(E23&lt;Elenco!$R$7,(Elenco!$O$7+Elenco!$M$7+Elenco!$L$7)*$K$16-D26,$K$16-D26)))))</f>
        <v/>
      </c>
      <c r="F24" s="415" t="str">
        <f ca="1">IF('4'!$M$16&lt;&gt;"v","",IF(OR('2'!$O$10=0,DB!$D$17&lt;&gt;1),"",IF(F23&lt;Elenco!$N$7,$K$16*Elenco!$L$7-E26,IF(F23&lt;Elenco!$P$7,(Elenco!$L$7+Elenco!$M$7)*$K$16-E26,IF(F23&lt;Elenco!$R$7,(Elenco!$O$7+Elenco!$M$7+Elenco!$L$7)*$K$16-E26,$K$16-E26)))))</f>
        <v/>
      </c>
      <c r="G24" s="415" t="str">
        <f ca="1">IF('4'!$M$16&lt;&gt;"v","",IF(OR('2'!$O$10=0,DB!$D$17&lt;&gt;1),"",IF(G23&lt;Elenco!$N$7,$K$16*Elenco!$L$7-F26,IF(G23&lt;Elenco!$P$7,(Elenco!$L$7+Elenco!$M$7)*$K$16-F26,IF(G23&lt;Elenco!$R$7,(Elenco!$O$7+Elenco!$M$7+Elenco!$L$7)*$K$16-F26,$K$16-F26)))))</f>
        <v/>
      </c>
      <c r="H24" s="415" t="str">
        <f ca="1">IF('4'!$M$16&lt;&gt;"v","",IF(OR('2'!$O$10=0,DB!$D$17&lt;&gt;1),"",IF(H23&lt;Elenco!$N$7,$K$16*Elenco!$L$7-G26,IF(H23&lt;Elenco!$P$7,(Elenco!$L$7+Elenco!$M$7)*$K$16-G26,IF(H23&lt;Elenco!$R$7,(Elenco!$O$7+Elenco!$M$7+Elenco!$L$7)*$K$16-G26,$K$16-G26)))))</f>
        <v/>
      </c>
      <c r="I24" s="415" t="str">
        <f ca="1">IF('4'!$M$16&lt;&gt;"v","",IF(OR('2'!$O$10=0,DB!$D$17&lt;&gt;1),"",IF(I23&lt;Elenco!$N$7,$K$16*Elenco!$L$7-H26,IF(I23&lt;Elenco!$P$7,(Elenco!$L$7+Elenco!$M$7)*$K$16-H26,IF(I23&lt;Elenco!$R$7,(Elenco!$O$7+Elenco!$M$7+Elenco!$L$7)*$K$16-H26,$K$16-H26)))))</f>
        <v/>
      </c>
      <c r="J24" s="415" t="str">
        <f ca="1">IF('4'!$M$16&lt;&gt;"v","",IF(OR('2'!$O$10=0,DB!$D$17&lt;&gt;1),"",IF(J23&lt;Elenco!$N$7,$K$16*Elenco!$L$7-I26,IF(J23&lt;Elenco!$P$7,(Elenco!$L$7+Elenco!$M$7)*$K$16-I26,IF(J23&lt;Elenco!$R$7,(Elenco!$O$7+Elenco!$M$7+Elenco!$L$7)*$K$16-I26,$K$16-I26)))))</f>
        <v/>
      </c>
      <c r="K24" s="415" t="str">
        <f ca="1">IF('4'!$M$16&lt;&gt;"v","",IF(OR('2'!$O$10=0,DB!$D$17&lt;&gt;1),"",IF(K23&lt;Elenco!$N$7,$K$16*Elenco!$L$7-J26,IF(K23&lt;Elenco!$P$7,(Elenco!$L$7+Elenco!$M$7)*$K$16-J26,IF(K23&lt;Elenco!$R$7,(Elenco!$O$7+Elenco!$M$7+Elenco!$L$7)*$K$16-J26,$K$16-J26)))))</f>
        <v/>
      </c>
      <c r="L24" s="415" t="str">
        <f ca="1">IF('4'!$M$16&lt;&gt;"v","",IF(OR('2'!$O$10=0,DB!$D$17&lt;&gt;1),"",IF(L23&lt;Elenco!$N$7,$K$16*Elenco!$L$7-K26,IF(L23&lt;Elenco!$P$7,(Elenco!$L$7+Elenco!$M$7)*$K$16-K26,IF(L23&lt;Elenco!$R$7,(Elenco!$O$7+Elenco!$M$7+Elenco!$L$7)*$K$16-K26,$K$16-K26)))))</f>
        <v/>
      </c>
      <c r="M24" s="415" t="str">
        <f ca="1">IF('4'!$M$16&lt;&gt;"v","",IF(OR('2'!$O$10=0,DB!$D$17&lt;&gt;1),"",IF(M23&lt;Elenco!$N$7,$K$16*Elenco!$L$7-L26,IF(M23&lt;Elenco!$P$7,(Elenco!$L$7+Elenco!$M$7)*$K$16-L26,IF(M23&lt;Elenco!$R$7,(Elenco!$O$7+Elenco!$M$7+Elenco!$L$7)*$K$16-L26,$K$16-L26)))))</f>
        <v/>
      </c>
      <c r="N24" s="18" t="str">
        <f ca="1">IF('4'!$M$16&lt;&gt;"v","",IF(OR(DB!$D$17&lt;&gt;1,'2'!$O$10=0),"",IF(AND(N23=100%,M26=0),$K$16,IF(N23=Elenco!$R$7,(Elenco!$Q$7*$K$16),IF(AND(N23&gt;=Elenco!$N$7,M26&gt;0,M26&lt;($K$16*90%)),(Elenco!$M$7*$K$16),0)))))</f>
        <v/>
      </c>
      <c r="O24" s="18" t="str">
        <f ca="1">IF('4'!$M$16&lt;&gt;"v","",IF(OR(DB!$D$17&lt;&gt;1,'2'!$O$10=0),"",IF(AND(O23=100%,N26=0),$K$16,IF(O23=Elenco!$R$7,(Elenco!$Q$7*$K$16),IF(AND(O23&gt;=Elenco!$N$7,N26&gt;0,N26&lt;($K$16*90%)),(Elenco!$M$7*$K$16),0)))))</f>
        <v/>
      </c>
      <c r="P24" s="19">
        <f ca="1">SUM(D24:O24)</f>
        <v>0</v>
      </c>
      <c r="Q24" s="156" t="str">
        <f ca="1">IF(DB!D17=2,"",IF(AND(DB!D17=1,K16&gt;0,P24=K16),"OK","Check"))</f>
        <v>Check</v>
      </c>
    </row>
    <row r="25" spans="3:17" ht="39.950000000000003" customHeight="1" thickBot="1" x14ac:dyDescent="0.25">
      <c r="C25" s="425" t="s">
        <v>202</v>
      </c>
      <c r="D25" s="18" t="str">
        <f ca="1">IF('4'!M16&lt;&gt;"v","",IF(OR(DB!$D$17&lt;&gt;2,'2'!$O$10=0),"",IF(D23&lt;Elenco!$M$11,0,IF(D23&lt;Elenco!$O$11,Elenco!$L$11*$K$16,IF(D23&lt;Elenco!$Q$11,(Elenco!$N$11+Elenco!$L$11)*$K$16,IF(D23&lt;Elenco!$S$11,(Elenco!$N$11+Elenco!$L$11+Elenco!$P$11)*$K$16,$K$16))))))</f>
        <v/>
      </c>
      <c r="E25" s="18" t="str">
        <f ca="1">IF('4'!$M$16&lt;&gt;"v","",IF(OR(DB!$D$17&lt;&gt;2,'2'!$O$10=0),"",IF(E23&lt;Elenco!$M$11,0,IF(E23&lt;Elenco!$O$11,Elenco!$L$11*$K$16-D26,IF(E23&lt;Elenco!$Q$11,(Elenco!$N$11+Elenco!$L$11)*$K$16-D26,IF(E23&lt;Elenco!$S$11,(Elenco!$N$11+Elenco!$L$11+Elenco!$P$11)*$K$16-D26,$K$16-D26))))))</f>
        <v/>
      </c>
      <c r="F25" s="18" t="str">
        <f ca="1">IF('4'!$M$16&lt;&gt;"v","",IF(OR(DB!$D$17&lt;&gt;2,'2'!$O$10=0),"",IF(F23&lt;Elenco!$M$11,0,IF(F23&lt;Elenco!$O$11,Elenco!$L$11*$K$16-E26,IF(F23&lt;Elenco!$Q$11,(Elenco!$N$11+Elenco!$L$11)*$K$16-E26,IF(F23&lt;Elenco!$S$11,(Elenco!$N$11+Elenco!$L$11+Elenco!$P$11)*$K$16-E26,$K$16-E26))))))</f>
        <v/>
      </c>
      <c r="G25" s="18" t="str">
        <f ca="1">IF('4'!$M$16&lt;&gt;"v","",IF(OR(DB!$D$17&lt;&gt;2,'2'!$O$10=0),"",IF(G23&lt;Elenco!$M$11,0,IF(G23&lt;Elenco!$O$11,Elenco!$L$11*$K$16-F26,IF(G23&lt;Elenco!$Q$11,(Elenco!$N$11+Elenco!$L$11)*$K$16-F26,IF(G23&lt;Elenco!$S$11,(Elenco!$N$11+Elenco!$L$11+Elenco!$P$11)*$K$16-F26,$K$16-F26))))))</f>
        <v/>
      </c>
      <c r="H25" s="18" t="str">
        <f ca="1">IF('4'!$M$16&lt;&gt;"v","",IF(OR(DB!$D$17&lt;&gt;2,'2'!$O$10=0),"",IF(H23&lt;Elenco!$M$11,0,IF(H23&lt;Elenco!$O$11,Elenco!$L$11*$K$16-G26,IF(H23&lt;Elenco!$Q$11,(Elenco!$N$11+Elenco!$L$11)*$K$16-G26,IF(H23&lt;Elenco!$S$11,(Elenco!$N$11+Elenco!$L$11+Elenco!$P$11)*$K$16-G26,$K$16-G26))))))</f>
        <v/>
      </c>
      <c r="I25" s="18" t="str">
        <f ca="1">IF('4'!$M$16&lt;&gt;"v","",IF(OR(DB!$D$17&lt;&gt;2,'2'!$O$10=0),"",IF(I23&lt;Elenco!$M$11,0,IF(I23&lt;Elenco!$O$11,Elenco!$L$11*$K$16-H26,IF(I23&lt;Elenco!$Q$11,(Elenco!$N$11+Elenco!$L$11)*$K$16-H26,IF(I23&lt;Elenco!$S$11,(Elenco!$N$11+Elenco!$L$11+Elenco!$P$11)*$K$16-H26,$K$16-H26))))))</f>
        <v/>
      </c>
      <c r="J25" s="18" t="str">
        <f ca="1">IF('4'!$M$16&lt;&gt;"v","",IF(OR(DB!$D$17&lt;&gt;2,'2'!$O$10=0),"",IF(J23&lt;Elenco!$M$11,0,IF(J23&lt;Elenco!$O$11,Elenco!$L$11*$K$16-I26,IF(J23&lt;Elenco!$Q$11,(Elenco!$N$11+Elenco!$L$11)*$K$16-I26,IF(J23&lt;Elenco!$S$11,(Elenco!$N$11+Elenco!$L$11+Elenco!$P$11)*$K$16-I26,$K$16-I26))))))</f>
        <v/>
      </c>
      <c r="K25" s="18" t="str">
        <f ca="1">IF('4'!$M$16&lt;&gt;"v","",IF(OR(DB!$D$17&lt;&gt;2,'2'!$O$10=0),"",IF(K23&lt;Elenco!$M$11,0,IF(K23&lt;Elenco!$O$11,Elenco!$L$11*$K$16-J26,IF(K23&lt;Elenco!$Q$11,(Elenco!$N$11+Elenco!$L$11)*$K$16-J26,IF(K23&lt;Elenco!$S$11,(Elenco!$N$11+Elenco!$L$11+Elenco!$P$11)*$K$16-J26,$K$16-J26))))))</f>
        <v/>
      </c>
      <c r="L25" s="18" t="str">
        <f ca="1">IF('4'!$M$16&lt;&gt;"v","",IF(OR(DB!$D$17&lt;&gt;2,'2'!$O$10=0),"",IF(L23&lt;Elenco!$M$11,0,IF(L23&lt;Elenco!$O$11,Elenco!$L$11*$K$16-K26,IF(L23&lt;Elenco!$Q$11,(Elenco!$N$11+Elenco!$L$11)*$K$16-K26,IF(L23&lt;Elenco!$S$11,(Elenco!$N$11+Elenco!$L$11+Elenco!$P$11)*$K$16-K26,$K$16-K26))))))</f>
        <v/>
      </c>
      <c r="M25" s="18" t="str">
        <f ca="1">IF('4'!$M$16&lt;&gt;"v","",IF(OR(DB!$D$17&lt;&gt;2,'2'!$O$10=0),"",IF(M23&lt;Elenco!$M$11,0,IF(M23&lt;Elenco!$O$11,Elenco!$L$11*$K$16-L26,IF(M23&lt;Elenco!$Q$11,(Elenco!$N$11+Elenco!$L$11)*$K$16-L26,IF(M23&lt;Elenco!$S$11,(Elenco!$N$11+Elenco!$L$11+Elenco!$P$11)*$K$16-L26,$K$16-L26))))))</f>
        <v/>
      </c>
      <c r="N25" s="18" t="str">
        <f ca="1">IF('4'!$M$16&lt;&gt;"v","",IF(OR(DB!$D$17&lt;&gt;2,'2'!$O$10=0),"",IF(N23&lt;Elenco!$M$11,0,IF(N23&lt;Elenco!$O$11,Elenco!$L$11*$K$16-M26,IF(N23&lt;Elenco!$Q$11,(Elenco!$N$11+Elenco!$L$11)*$K$16-M26,IF(N23&lt;Elenco!$S$11,(Elenco!$N$11+Elenco!$L$11+Elenco!$P$11)*$K$16-M26,$K$16-M26))))))</f>
        <v/>
      </c>
      <c r="O25" s="18" t="str">
        <f ca="1">IF('4'!$M$16&lt;&gt;"v","",IF(OR(DB!$D$17&lt;&gt;2,'2'!$O$10=0),"",IF(O23&lt;Elenco!$M$11,0,IF(O23&lt;Elenco!$O$11,Elenco!$L$11*$K$16-N26,IF(O23&lt;Elenco!$Q$11,(Elenco!$N$11+Elenco!$L$11)*$K$16-N26,IF(O23&lt;Elenco!$S$11,(Elenco!$N$11+Elenco!$L$11+Elenco!$P$11)*$K$16-N26,$K$16-N26))))))</f>
        <v/>
      </c>
      <c r="P25" s="19">
        <f ca="1">SUM(D25:O25)</f>
        <v>0</v>
      </c>
      <c r="Q25" s="157" t="str">
        <f ca="1">IF(DB!D17=1,"",IF(AND(DB!D17=2,K16&gt;0,P25=K16),"OK","Check"))</f>
        <v>Check</v>
      </c>
    </row>
    <row r="26" spans="3:17" ht="35.25" customHeight="1" thickBot="1" x14ac:dyDescent="0.25">
      <c r="C26" s="158" t="s">
        <v>203</v>
      </c>
      <c r="D26" s="5">
        <f ca="1">IF(D24&lt;&gt;"",D24,IF(D25&lt;&gt;"",D25,0))</f>
        <v>0</v>
      </c>
      <c r="E26" s="5">
        <f ca="1">IF(E24&lt;&gt;"",(E24+D26),IF(E25&lt;&gt;"",(E25+D26),0))</f>
        <v>0</v>
      </c>
      <c r="F26" s="5">
        <f t="shared" ref="F26:O26" ca="1" si="2">IF(F24&lt;&gt;"",(F24+E26),IF(F25&lt;&gt;"",(F25+E26),0))</f>
        <v>0</v>
      </c>
      <c r="G26" s="5">
        <f t="shared" ca="1" si="2"/>
        <v>0</v>
      </c>
      <c r="H26" s="5">
        <f t="shared" ca="1" si="2"/>
        <v>0</v>
      </c>
      <c r="I26" s="5">
        <f t="shared" ca="1" si="2"/>
        <v>0</v>
      </c>
      <c r="J26" s="5">
        <f t="shared" ca="1" si="2"/>
        <v>0</v>
      </c>
      <c r="K26" s="5">
        <f t="shared" ca="1" si="2"/>
        <v>0</v>
      </c>
      <c r="L26" s="5">
        <f t="shared" ca="1" si="2"/>
        <v>0</v>
      </c>
      <c r="M26" s="5">
        <f t="shared" ca="1" si="2"/>
        <v>0</v>
      </c>
      <c r="N26" s="5">
        <f t="shared" ca="1" si="2"/>
        <v>0</v>
      </c>
      <c r="O26" s="5">
        <f t="shared" ca="1" si="2"/>
        <v>0</v>
      </c>
      <c r="P26" s="11"/>
      <c r="Q26" s="393"/>
    </row>
    <row r="27" spans="3:17" ht="90" customHeight="1" x14ac:dyDescent="0.2">
      <c r="E27" s="321"/>
    </row>
    <row r="28" spans="3:17" x14ac:dyDescent="0.2">
      <c r="J28" s="417"/>
    </row>
    <row r="29" spans="3:17" ht="12.75" customHeight="1" x14ac:dyDescent="0.2"/>
    <row r="33" ht="28.5" customHeight="1" x14ac:dyDescent="0.2"/>
  </sheetData>
  <sheetProtection algorithmName="SHA-512" hashValue="Q5JOl2l7NyvlsqEmxXUDD9Z431VRR2VOkCgkCt3ODFgimPyv/B+ErjxRB3OmV/CN7Vf5l/YKo/hgeJOsSD14kg==" saltValue="p3zRdbGFHsUAOT4cJHdtsg==" spinCount="100000" sheet="1" formatCells="0" formatColumns="0" formatRows="0"/>
  <mergeCells count="16">
    <mergeCell ref="C4:Q4"/>
    <mergeCell ref="C17:Q17"/>
    <mergeCell ref="C20:E20"/>
    <mergeCell ref="F20:G20"/>
    <mergeCell ref="H20:J20"/>
    <mergeCell ref="C16:F16"/>
    <mergeCell ref="K8:L8"/>
    <mergeCell ref="K16:L16"/>
    <mergeCell ref="K15:L15"/>
    <mergeCell ref="K11:L11"/>
    <mergeCell ref="K10:L10"/>
    <mergeCell ref="K9:L9"/>
    <mergeCell ref="C6:J7"/>
    <mergeCell ref="K12:L12"/>
    <mergeCell ref="K13:L13"/>
    <mergeCell ref="K14:L14"/>
  </mergeCells>
  <phoneticPr fontId="10" type="noConversion"/>
  <conditionalFormatting sqref="D24:O25">
    <cfRule type="cellIs" dxfId="28" priority="30" operator="equal">
      <formula>0</formula>
    </cfRule>
  </conditionalFormatting>
  <conditionalFormatting sqref="F9:F15">
    <cfRule type="containsText" dxfId="27" priority="9" operator="containsText" text="anagrafiche">
      <formula>NOT(ISERROR(SEARCH("anagrafiche",F9)))</formula>
    </cfRule>
  </conditionalFormatting>
  <conditionalFormatting sqref="F9:G15">
    <cfRule type="containsText" dxfId="26" priority="11" operator="containsText" text="ok">
      <formula>NOT(ISERROR(SEARCH("ok",F9)))</formula>
    </cfRule>
  </conditionalFormatting>
  <conditionalFormatting sqref="G9:G15">
    <cfRule type="containsText" dxfId="25" priority="1" operator="containsText" text="Rivedere Foglio 1 e/o 2 e/o 3">
      <formula>NOT(ISERROR(SEARCH("Rivedere Foglio 1 e/o 2 e/o 3",G9)))</formula>
    </cfRule>
    <cfRule type="containsText" dxfId="24" priority="2" operator="containsText" text="Compilare Anagrafiche">
      <formula>NOT(ISERROR(SEARCH("Compilare Anagrafiche",G9)))</formula>
    </cfRule>
    <cfRule type="containsText" dxfId="23" priority="10" operator="containsText" text="Rivedere Foglio 1 e/o 2">
      <formula>NOT(ISERROR(SEARCH("Rivedere Foglio 1 e/o 2",G9)))</formula>
    </cfRule>
  </conditionalFormatting>
  <conditionalFormatting sqref="I9:J15 C16">
    <cfRule type="containsText" dxfId="22" priority="8" operator="containsText" text="Rivedere">
      <formula>NOT(ISERROR(SEARCH("Rivedere",C9)))</formula>
    </cfRule>
  </conditionalFormatting>
  <conditionalFormatting sqref="K9:K16">
    <cfRule type="containsText" dxfId="21" priority="20" operator="containsText" text="Completare Anagrafica">
      <formula>NOT(ISERROR(SEARCH("Completare Anagrafica",K9)))</formula>
    </cfRule>
    <cfRule type="containsText" dxfId="20" priority="21" operator="containsText" text="Completare descrizione intervento">
      <formula>NOT(ISERROR(SEARCH("Completare descrizione intervento",K9)))</formula>
    </cfRule>
  </conditionalFormatting>
  <conditionalFormatting sqref="Q24:Q25">
    <cfRule type="containsText" dxfId="19" priority="26" operator="containsText" text="CHECK">
      <formula>NOT(ISERROR(SEARCH("CHECK",Q24)))</formula>
    </cfRule>
    <cfRule type="containsText" dxfId="18" priority="27" operator="containsText" text="ok">
      <formula>NOT(ISERROR(SEARCH("ok",Q24)))</formula>
    </cfRule>
  </conditionalFormatting>
  <printOptions horizontalCentered="1" verticalCentered="1"/>
  <pageMargins left="0.11811023622047245" right="0.11811023622047245" top="0.15748031496062992" bottom="0.15748031496062992" header="0.31496062992125984" footer="0.31496062992125984"/>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6">
    <tabColor theme="4" tint="-0.249977111117893"/>
    <pageSetUpPr fitToPage="1"/>
  </sheetPr>
  <dimension ref="B1:L99"/>
  <sheetViews>
    <sheetView showGridLines="0" view="pageBreakPreview" zoomScaleNormal="100" zoomScaleSheetLayoutView="100" workbookViewId="0">
      <selection activeCell="E66" sqref="E66"/>
    </sheetView>
  </sheetViews>
  <sheetFormatPr defaultColWidth="8.6640625" defaultRowHeight="11.25" x14ac:dyDescent="0.2"/>
  <cols>
    <col min="2" max="2" width="46.83203125" customWidth="1"/>
    <col min="3" max="3" width="24.83203125" customWidth="1"/>
    <col min="4" max="4" width="46.83203125" customWidth="1"/>
    <col min="5" max="5" width="23.83203125" customWidth="1"/>
    <col min="6" max="11" width="15.83203125" customWidth="1"/>
  </cols>
  <sheetData>
    <row r="1" spans="2:12" ht="24" thickBot="1" x14ac:dyDescent="0.4">
      <c r="B1" s="668" t="s">
        <v>204</v>
      </c>
      <c r="C1" s="669"/>
      <c r="D1" s="669"/>
      <c r="E1" s="670"/>
    </row>
    <row r="2" spans="2:12" ht="59.25" customHeight="1" thickBot="1" x14ac:dyDescent="0.25">
      <c r="B2" s="683" t="s">
        <v>273</v>
      </c>
      <c r="C2" s="684"/>
      <c r="D2" s="684"/>
      <c r="E2" s="685"/>
    </row>
    <row r="3" spans="2:12" ht="21.95" customHeight="1" thickBot="1" x14ac:dyDescent="0.4">
      <c r="B3" s="397" t="s">
        <v>205</v>
      </c>
      <c r="C3" s="398">
        <f>+A_I_1!D5</f>
        <v>0</v>
      </c>
      <c r="D3" s="398"/>
      <c r="E3" s="399"/>
    </row>
    <row r="4" spans="2:12" ht="42.95" customHeight="1" x14ac:dyDescent="0.2">
      <c r="B4" s="655" t="s">
        <v>206</v>
      </c>
      <c r="C4" s="48" t="s">
        <v>207</v>
      </c>
      <c r="D4" s="653" t="s">
        <v>208</v>
      </c>
      <c r="E4" s="164" t="s">
        <v>207</v>
      </c>
    </row>
    <row r="5" spans="2:12" ht="12" thickBot="1" x14ac:dyDescent="0.25">
      <c r="B5" s="656"/>
      <c r="C5" s="49" t="s">
        <v>209</v>
      </c>
      <c r="D5" s="654"/>
      <c r="E5" s="165" t="s">
        <v>209</v>
      </c>
    </row>
    <row r="6" spans="2:12" ht="15" customHeight="1" x14ac:dyDescent="0.2">
      <c r="B6" s="166" t="s">
        <v>210</v>
      </c>
      <c r="C6" s="16" t="str">
        <f>IF('4'!J9="","",'4'!G9)</f>
        <v/>
      </c>
      <c r="D6" s="3" t="s">
        <v>211</v>
      </c>
      <c r="E6" s="167"/>
    </row>
    <row r="7" spans="2:12" ht="27" customHeight="1" x14ac:dyDescent="0.2">
      <c r="B7" s="168" t="s">
        <v>212</v>
      </c>
      <c r="C7" s="17"/>
      <c r="D7" s="58" t="s">
        <v>213</v>
      </c>
      <c r="E7" s="169" t="str">
        <f>+'4'!K9</f>
        <v/>
      </c>
      <c r="F7" s="67" t="str">
        <f ca="1">CELL("tipo",E7)</f>
        <v>l</v>
      </c>
    </row>
    <row r="8" spans="2:12" ht="15" customHeight="1" x14ac:dyDescent="0.2">
      <c r="B8" s="170"/>
      <c r="C8" s="17"/>
      <c r="D8" s="50" t="s">
        <v>214</v>
      </c>
      <c r="E8" s="171"/>
      <c r="L8" s="46"/>
    </row>
    <row r="9" spans="2:12" ht="15" customHeight="1" x14ac:dyDescent="0.2">
      <c r="B9" s="172" t="s">
        <v>215</v>
      </c>
      <c r="C9" s="17"/>
      <c r="D9" s="50" t="s">
        <v>216</v>
      </c>
      <c r="E9" s="169"/>
      <c r="L9" s="46"/>
    </row>
    <row r="10" spans="2:12" ht="15" customHeight="1" x14ac:dyDescent="0.2">
      <c r="B10" s="173"/>
      <c r="C10" s="17"/>
      <c r="D10" s="12"/>
      <c r="E10" s="171"/>
      <c r="L10" s="46"/>
    </row>
    <row r="11" spans="2:12" ht="15" customHeight="1" x14ac:dyDescent="0.2">
      <c r="B11" s="174"/>
      <c r="C11" s="14"/>
      <c r="D11" s="13"/>
      <c r="E11" s="175"/>
      <c r="L11" s="46"/>
    </row>
    <row r="12" spans="2:12" ht="15" customHeight="1" thickBot="1" x14ac:dyDescent="0.25">
      <c r="B12" s="174"/>
      <c r="C12" s="14"/>
      <c r="D12" s="13"/>
      <c r="E12" s="175"/>
    </row>
    <row r="13" spans="2:12" ht="15" customHeight="1" thickBot="1" x14ac:dyDescent="0.25">
      <c r="B13" s="176" t="s">
        <v>217</v>
      </c>
      <c r="C13" s="15">
        <f>SUM(C6:C12)</f>
        <v>0</v>
      </c>
      <c r="D13" s="2" t="s">
        <v>218</v>
      </c>
      <c r="E13" s="177">
        <f>SUM(E6:E12)</f>
        <v>0</v>
      </c>
    </row>
    <row r="14" spans="2:12" ht="15" customHeight="1" thickBot="1" x14ac:dyDescent="0.25">
      <c r="B14" s="208" t="str">
        <f>IF(DB!D6="","",IF(OR('1'!H160&lt;&gt;"OK",E7=0),"Compilare correttamente i Fogli 1 e/o 2 e/o 3",IF(AND(C13&gt;0,E13&gt;0,E6&gt;=0,C9&lt;&gt;"",(C13&lt;=E13),F7="v"),"OK","CHECK")))</f>
        <v/>
      </c>
      <c r="C14" s="163"/>
      <c r="D14" s="163"/>
      <c r="E14" s="178"/>
    </row>
    <row r="15" spans="2:12" ht="21.95" customHeight="1" thickBot="1" x14ac:dyDescent="0.4">
      <c r="B15" s="394" t="s">
        <v>123</v>
      </c>
      <c r="C15" s="395">
        <f>+A_I_2!D5</f>
        <v>0</v>
      </c>
      <c r="D15" s="395"/>
      <c r="E15" s="396"/>
    </row>
    <row r="16" spans="2:12" ht="15" customHeight="1" x14ac:dyDescent="0.2">
      <c r="B16" s="655" t="s">
        <v>206</v>
      </c>
      <c r="C16" s="48" t="s">
        <v>207</v>
      </c>
      <c r="D16" s="653" t="s">
        <v>208</v>
      </c>
      <c r="E16" s="164" t="s">
        <v>207</v>
      </c>
    </row>
    <row r="17" spans="2:6" ht="15" customHeight="1" thickBot="1" x14ac:dyDescent="0.25">
      <c r="B17" s="656"/>
      <c r="C17" s="49" t="s">
        <v>209</v>
      </c>
      <c r="D17" s="654"/>
      <c r="E17" s="165" t="s">
        <v>209</v>
      </c>
    </row>
    <row r="18" spans="2:6" ht="15" customHeight="1" x14ac:dyDescent="0.2">
      <c r="B18" s="166" t="s">
        <v>210</v>
      </c>
      <c r="C18" s="16" t="str">
        <f>IF('4'!J10="","",'4'!G10)</f>
        <v/>
      </c>
      <c r="D18" s="3" t="s">
        <v>211</v>
      </c>
      <c r="E18" s="167"/>
    </row>
    <row r="19" spans="2:6" ht="15" customHeight="1" x14ac:dyDescent="0.2">
      <c r="B19" s="168" t="s">
        <v>212</v>
      </c>
      <c r="C19" s="17"/>
      <c r="D19" s="58" t="s">
        <v>213</v>
      </c>
      <c r="E19" s="169" t="str">
        <f>+'4'!K10</f>
        <v/>
      </c>
      <c r="F19" s="67" t="str">
        <f ca="1">CELL("tipo",E19)</f>
        <v>l</v>
      </c>
    </row>
    <row r="20" spans="2:6" ht="15" customHeight="1" x14ac:dyDescent="0.2">
      <c r="B20" s="170"/>
      <c r="C20" s="17"/>
      <c r="D20" s="50" t="s">
        <v>214</v>
      </c>
      <c r="E20" s="171"/>
    </row>
    <row r="21" spans="2:6" ht="15" customHeight="1" x14ac:dyDescent="0.2">
      <c r="B21" s="172" t="s">
        <v>215</v>
      </c>
      <c r="C21" s="17"/>
      <c r="D21" s="50" t="s">
        <v>216</v>
      </c>
      <c r="E21" s="169"/>
    </row>
    <row r="22" spans="2:6" ht="15" customHeight="1" x14ac:dyDescent="0.2">
      <c r="B22" s="173"/>
      <c r="C22" s="17"/>
      <c r="D22" s="12"/>
      <c r="E22" s="171"/>
    </row>
    <row r="23" spans="2:6" ht="15" customHeight="1" x14ac:dyDescent="0.2">
      <c r="B23" s="174"/>
      <c r="C23" s="14"/>
      <c r="D23" s="13"/>
      <c r="E23" s="175"/>
    </row>
    <row r="24" spans="2:6" ht="15" customHeight="1" thickBot="1" x14ac:dyDescent="0.25">
      <c r="B24" s="174"/>
      <c r="C24" s="14"/>
      <c r="D24" s="13"/>
      <c r="E24" s="175"/>
    </row>
    <row r="25" spans="2:6" ht="15" customHeight="1" thickBot="1" x14ac:dyDescent="0.25">
      <c r="B25" s="176" t="s">
        <v>217</v>
      </c>
      <c r="C25" s="15">
        <f>SUM(C18:C24)</f>
        <v>0</v>
      </c>
      <c r="D25" s="2" t="s">
        <v>218</v>
      </c>
      <c r="E25" s="177">
        <f>SUM(E18:E24)</f>
        <v>0</v>
      </c>
    </row>
    <row r="26" spans="2:6" ht="15" customHeight="1" thickBot="1" x14ac:dyDescent="0.25">
      <c r="B26" s="208" t="str">
        <f>IF(DB!D6="","",IF(DB!D6=1,"OK",IF(OR('1'!H160&lt;&gt;"OK",E19=0),"Compilare correttamente i Fogli 1 e/o 2 e/o 3",IF(AND(C25&gt;0,E25&gt;0,E18&gt;=0,C21&lt;&gt;"",(C25&lt;=E25),F19="v"),"OK","CHECK"))))</f>
        <v/>
      </c>
      <c r="C26" s="62"/>
      <c r="D26" s="62"/>
      <c r="E26" s="63"/>
    </row>
    <row r="27" spans="2:6" ht="21.95" customHeight="1" thickBot="1" x14ac:dyDescent="0.4">
      <c r="B27" s="394" t="s">
        <v>124</v>
      </c>
      <c r="C27" s="395">
        <f>+A_I_3!D5</f>
        <v>0</v>
      </c>
      <c r="D27" s="395"/>
      <c r="E27" s="396"/>
    </row>
    <row r="28" spans="2:6" ht="15" customHeight="1" x14ac:dyDescent="0.2">
      <c r="B28" s="655" t="s">
        <v>206</v>
      </c>
      <c r="C28" s="48" t="s">
        <v>207</v>
      </c>
      <c r="D28" s="653" t="s">
        <v>208</v>
      </c>
      <c r="E28" s="164" t="s">
        <v>207</v>
      </c>
    </row>
    <row r="29" spans="2:6" ht="15" customHeight="1" thickBot="1" x14ac:dyDescent="0.25">
      <c r="B29" s="656"/>
      <c r="C29" s="49" t="s">
        <v>209</v>
      </c>
      <c r="D29" s="654"/>
      <c r="E29" s="165" t="s">
        <v>209</v>
      </c>
    </row>
    <row r="30" spans="2:6" ht="15" customHeight="1" x14ac:dyDescent="0.2">
      <c r="B30" s="166" t="s">
        <v>210</v>
      </c>
      <c r="C30" s="16" t="str">
        <f>IF('4'!J11="","",'4'!G11)</f>
        <v/>
      </c>
      <c r="D30" s="3" t="s">
        <v>211</v>
      </c>
      <c r="E30" s="167"/>
    </row>
    <row r="31" spans="2:6" ht="15" customHeight="1" x14ac:dyDescent="0.2">
      <c r="B31" s="168" t="s">
        <v>212</v>
      </c>
      <c r="C31" s="17"/>
      <c r="D31" s="58" t="s">
        <v>213</v>
      </c>
      <c r="E31" s="169" t="str">
        <f>+'4'!K11</f>
        <v/>
      </c>
      <c r="F31" s="67" t="str">
        <f ca="1">CELL("tipo",E31)</f>
        <v>l</v>
      </c>
    </row>
    <row r="32" spans="2:6" ht="15" customHeight="1" x14ac:dyDescent="0.2">
      <c r="B32" s="170"/>
      <c r="C32" s="17"/>
      <c r="D32" s="50" t="s">
        <v>214</v>
      </c>
      <c r="E32" s="171"/>
    </row>
    <row r="33" spans="2:6" ht="15" customHeight="1" x14ac:dyDescent="0.2">
      <c r="B33" s="172" t="s">
        <v>215</v>
      </c>
      <c r="C33" s="17"/>
      <c r="D33" s="50" t="s">
        <v>216</v>
      </c>
      <c r="E33" s="169"/>
    </row>
    <row r="34" spans="2:6" ht="15" customHeight="1" x14ac:dyDescent="0.2">
      <c r="B34" s="173"/>
      <c r="C34" s="17"/>
      <c r="D34" s="12"/>
      <c r="E34" s="171"/>
    </row>
    <row r="35" spans="2:6" ht="15" customHeight="1" x14ac:dyDescent="0.2">
      <c r="B35" s="174"/>
      <c r="C35" s="14"/>
      <c r="D35" s="13"/>
      <c r="E35" s="175"/>
    </row>
    <row r="36" spans="2:6" ht="15" customHeight="1" thickBot="1" x14ac:dyDescent="0.25">
      <c r="B36" s="174"/>
      <c r="C36" s="14"/>
      <c r="D36" s="13"/>
      <c r="E36" s="175"/>
    </row>
    <row r="37" spans="2:6" ht="15" customHeight="1" thickBot="1" x14ac:dyDescent="0.25">
      <c r="B37" s="176" t="s">
        <v>217</v>
      </c>
      <c r="C37" s="15">
        <f>SUM(C30:C36)</f>
        <v>0</v>
      </c>
      <c r="D37" s="2" t="s">
        <v>218</v>
      </c>
      <c r="E37" s="177">
        <f>SUM(E30:E36)</f>
        <v>0</v>
      </c>
    </row>
    <row r="38" spans="2:6" ht="15" customHeight="1" thickBot="1" x14ac:dyDescent="0.25">
      <c r="B38" s="208" t="str">
        <f>IF(DB!D6="","",IF(DB!D6&lt;3,"OK",IF(OR('1'!H160&lt;&gt;"OK",E31=0),"Compilare correttamente i Fogli 1 e/o 2 e/o 3",IF(AND(C37&gt;0,E37&gt;0,E30&gt;=0,C33&lt;&gt;"",(C37&lt;=E37),F31="v"),"OK","CHECK"))))</f>
        <v/>
      </c>
      <c r="C38" s="62"/>
      <c r="D38" s="62"/>
      <c r="E38" s="63"/>
    </row>
    <row r="39" spans="2:6" ht="24.6" customHeight="1" thickBot="1" x14ac:dyDescent="0.4">
      <c r="B39" s="394" t="s">
        <v>125</v>
      </c>
      <c r="C39" s="395">
        <f>+A_I_4!D5</f>
        <v>0</v>
      </c>
      <c r="D39" s="395"/>
      <c r="E39" s="396"/>
    </row>
    <row r="40" spans="2:6" ht="15" customHeight="1" x14ac:dyDescent="0.2">
      <c r="B40" s="655" t="s">
        <v>206</v>
      </c>
      <c r="C40" s="48" t="s">
        <v>207</v>
      </c>
      <c r="D40" s="653" t="s">
        <v>208</v>
      </c>
      <c r="E40" s="164" t="s">
        <v>207</v>
      </c>
    </row>
    <row r="41" spans="2:6" ht="15" customHeight="1" thickBot="1" x14ac:dyDescent="0.25">
      <c r="B41" s="656"/>
      <c r="C41" s="49" t="s">
        <v>209</v>
      </c>
      <c r="D41" s="654"/>
      <c r="E41" s="165" t="s">
        <v>209</v>
      </c>
    </row>
    <row r="42" spans="2:6" ht="15" customHeight="1" x14ac:dyDescent="0.2">
      <c r="B42" s="166" t="s">
        <v>210</v>
      </c>
      <c r="C42" s="16" t="str">
        <f>IF('4'!J12="","",'4'!G12)</f>
        <v/>
      </c>
      <c r="D42" s="3" t="s">
        <v>211</v>
      </c>
      <c r="E42" s="167"/>
    </row>
    <row r="43" spans="2:6" ht="15" customHeight="1" x14ac:dyDescent="0.2">
      <c r="B43" s="168" t="s">
        <v>212</v>
      </c>
      <c r="C43" s="17"/>
      <c r="D43" s="58" t="s">
        <v>213</v>
      </c>
      <c r="E43" s="169" t="str">
        <f>+'4'!K12</f>
        <v/>
      </c>
      <c r="F43" s="67" t="str">
        <f ca="1">CELL("tipo",E43)</f>
        <v>l</v>
      </c>
    </row>
    <row r="44" spans="2:6" ht="15" customHeight="1" x14ac:dyDescent="0.2">
      <c r="B44" s="170"/>
      <c r="C44" s="17"/>
      <c r="D44" s="50" t="s">
        <v>214</v>
      </c>
      <c r="E44" s="171"/>
    </row>
    <row r="45" spans="2:6" ht="15" customHeight="1" x14ac:dyDescent="0.2">
      <c r="B45" s="172" t="s">
        <v>215</v>
      </c>
      <c r="C45" s="17"/>
      <c r="D45" s="50" t="s">
        <v>216</v>
      </c>
      <c r="E45" s="169"/>
    </row>
    <row r="46" spans="2:6" ht="15" customHeight="1" x14ac:dyDescent="0.2">
      <c r="B46" s="173"/>
      <c r="C46" s="17"/>
      <c r="D46" s="12"/>
      <c r="E46" s="171"/>
    </row>
    <row r="47" spans="2:6" ht="15" customHeight="1" x14ac:dyDescent="0.2">
      <c r="B47" s="174"/>
      <c r="C47" s="14"/>
      <c r="D47" s="13"/>
      <c r="E47" s="175"/>
    </row>
    <row r="48" spans="2:6" ht="15" customHeight="1" thickBot="1" x14ac:dyDescent="0.25">
      <c r="B48" s="174"/>
      <c r="C48" s="14"/>
      <c r="D48" s="13"/>
      <c r="E48" s="175"/>
    </row>
    <row r="49" spans="2:6" ht="15" customHeight="1" thickBot="1" x14ac:dyDescent="0.25">
      <c r="B49" s="176" t="s">
        <v>217</v>
      </c>
      <c r="C49" s="15">
        <f>SUM(C42:C48)</f>
        <v>0</v>
      </c>
      <c r="D49" s="2" t="s">
        <v>218</v>
      </c>
      <c r="E49" s="177">
        <f>SUM(E42:E48)</f>
        <v>0</v>
      </c>
    </row>
    <row r="50" spans="2:6" ht="15" customHeight="1" thickBot="1" x14ac:dyDescent="0.25">
      <c r="B50" s="208" t="str">
        <f>IF(DB!D6="","",IF(DB!D6&lt;4,"OK",IF(OR('1'!H160&lt;&gt;"OK",E43=0),"Compilare correttamente i Fogli 1 e/o 2 e/o 3",IF(AND(C49&gt;0,E49&gt;0,E42&gt;=0,C45&lt;&gt;"",(C49&lt;=E49),F43="v"),"OK","CHECK"))))</f>
        <v/>
      </c>
      <c r="C50" s="62"/>
      <c r="D50" s="62"/>
      <c r="E50" s="63"/>
    </row>
    <row r="51" spans="2:6" ht="23.45" customHeight="1" thickBot="1" x14ac:dyDescent="0.4">
      <c r="B51" s="394" t="s">
        <v>126</v>
      </c>
      <c r="C51" s="395">
        <f>+A_I_5!D5</f>
        <v>0</v>
      </c>
      <c r="D51" s="395"/>
      <c r="E51" s="396"/>
    </row>
    <row r="52" spans="2:6" ht="15" customHeight="1" x14ac:dyDescent="0.2">
      <c r="B52" s="655" t="s">
        <v>206</v>
      </c>
      <c r="C52" s="48" t="s">
        <v>207</v>
      </c>
      <c r="D52" s="653" t="s">
        <v>208</v>
      </c>
      <c r="E52" s="164" t="s">
        <v>207</v>
      </c>
    </row>
    <row r="53" spans="2:6" ht="15" customHeight="1" thickBot="1" x14ac:dyDescent="0.25">
      <c r="B53" s="656"/>
      <c r="C53" s="49" t="s">
        <v>209</v>
      </c>
      <c r="D53" s="654"/>
      <c r="E53" s="165" t="s">
        <v>209</v>
      </c>
    </row>
    <row r="54" spans="2:6" ht="15" customHeight="1" x14ac:dyDescent="0.2">
      <c r="B54" s="166" t="s">
        <v>210</v>
      </c>
      <c r="C54" s="16" t="str">
        <f>IF('4'!J13="","",'4'!G13)</f>
        <v/>
      </c>
      <c r="D54" s="3" t="s">
        <v>211</v>
      </c>
      <c r="E54" s="167"/>
    </row>
    <row r="55" spans="2:6" ht="15" customHeight="1" x14ac:dyDescent="0.2">
      <c r="B55" s="168" t="s">
        <v>212</v>
      </c>
      <c r="C55" s="17"/>
      <c r="D55" s="58" t="s">
        <v>213</v>
      </c>
      <c r="E55" s="169" t="str">
        <f>+'4'!K13</f>
        <v/>
      </c>
      <c r="F55" s="67" t="str">
        <f ca="1">CELL("tipo",E55)</f>
        <v>l</v>
      </c>
    </row>
    <row r="56" spans="2:6" ht="15" customHeight="1" x14ac:dyDescent="0.2">
      <c r="B56" s="170"/>
      <c r="C56" s="17"/>
      <c r="D56" s="50" t="s">
        <v>214</v>
      </c>
      <c r="E56" s="171"/>
    </row>
    <row r="57" spans="2:6" ht="15" customHeight="1" x14ac:dyDescent="0.2">
      <c r="B57" s="172" t="s">
        <v>215</v>
      </c>
      <c r="C57" s="17"/>
      <c r="D57" s="50" t="s">
        <v>216</v>
      </c>
      <c r="E57" s="169"/>
    </row>
    <row r="58" spans="2:6" ht="15" customHeight="1" x14ac:dyDescent="0.2">
      <c r="B58" s="173"/>
      <c r="C58" s="17"/>
      <c r="D58" s="12"/>
      <c r="E58" s="171"/>
    </row>
    <row r="59" spans="2:6" ht="15" customHeight="1" x14ac:dyDescent="0.2">
      <c r="B59" s="174"/>
      <c r="C59" s="14"/>
      <c r="D59" s="13"/>
      <c r="E59" s="175"/>
    </row>
    <row r="60" spans="2:6" ht="15" customHeight="1" thickBot="1" x14ac:dyDescent="0.25">
      <c r="B60" s="174"/>
      <c r="C60" s="14"/>
      <c r="D60" s="13"/>
      <c r="E60" s="175"/>
    </row>
    <row r="61" spans="2:6" ht="15" customHeight="1" thickBot="1" x14ac:dyDescent="0.25">
      <c r="B61" s="176" t="s">
        <v>217</v>
      </c>
      <c r="C61" s="15">
        <f>SUM(C54:C60)</f>
        <v>0</v>
      </c>
      <c r="D61" s="2" t="s">
        <v>218</v>
      </c>
      <c r="E61" s="177">
        <f>SUM(E54:E60)</f>
        <v>0</v>
      </c>
    </row>
    <row r="62" spans="2:6" ht="15" customHeight="1" thickBot="1" x14ac:dyDescent="0.25">
      <c r="B62" s="208" t="str">
        <f>IF(DB!D6="","",IF(DB!D6&lt;5,"OK",IF(OR('1'!H160&lt;&gt;"OK",E55=0),"Compilare correttamente i Fogli 1 e/o 2 e/o 3",IF(AND(C61&gt;0,E61&gt;0,E54&gt;=0,C57&lt;&gt;"",(C61&lt;=E61),F55="v"),"OK","CHECK"))))</f>
        <v/>
      </c>
      <c r="C62" s="62"/>
      <c r="D62" s="62"/>
      <c r="E62" s="63"/>
    </row>
    <row r="63" spans="2:6" ht="24.6" customHeight="1" thickBot="1" x14ac:dyDescent="0.4">
      <c r="B63" s="394" t="s">
        <v>108</v>
      </c>
      <c r="C63" s="395">
        <f>+A_OdR_1!D5</f>
        <v>0</v>
      </c>
      <c r="D63" s="395"/>
      <c r="E63" s="396"/>
    </row>
    <row r="64" spans="2:6" ht="15" customHeight="1" x14ac:dyDescent="0.2">
      <c r="B64" s="655" t="s">
        <v>206</v>
      </c>
      <c r="C64" s="48" t="s">
        <v>207</v>
      </c>
      <c r="D64" s="653" t="s">
        <v>208</v>
      </c>
      <c r="E64" s="164" t="s">
        <v>207</v>
      </c>
    </row>
    <row r="65" spans="2:6" ht="15" customHeight="1" thickBot="1" x14ac:dyDescent="0.25">
      <c r="B65" s="656"/>
      <c r="C65" s="49" t="s">
        <v>209</v>
      </c>
      <c r="D65" s="654"/>
      <c r="E65" s="165" t="s">
        <v>209</v>
      </c>
    </row>
    <row r="66" spans="2:6" ht="15" customHeight="1" x14ac:dyDescent="0.2">
      <c r="B66" s="166" t="s">
        <v>210</v>
      </c>
      <c r="C66" s="16" t="str">
        <f>IF('4'!J14="","",'4'!G14)</f>
        <v/>
      </c>
      <c r="D66" s="3" t="s">
        <v>211</v>
      </c>
      <c r="E66" s="167"/>
    </row>
    <row r="67" spans="2:6" ht="15" customHeight="1" x14ac:dyDescent="0.2">
      <c r="B67" s="168" t="s">
        <v>212</v>
      </c>
      <c r="C67" s="17"/>
      <c r="D67" s="58" t="s">
        <v>213</v>
      </c>
      <c r="E67" s="169" t="str">
        <f>+'4'!K14</f>
        <v/>
      </c>
      <c r="F67" s="67" t="str">
        <f ca="1">CELL("tipo",E67)</f>
        <v>l</v>
      </c>
    </row>
    <row r="68" spans="2:6" ht="15" customHeight="1" x14ac:dyDescent="0.2">
      <c r="B68" s="170"/>
      <c r="C68" s="17"/>
      <c r="D68" s="50" t="s">
        <v>214</v>
      </c>
      <c r="E68" s="171"/>
    </row>
    <row r="69" spans="2:6" ht="15" customHeight="1" x14ac:dyDescent="0.2">
      <c r="B69" s="172" t="s">
        <v>215</v>
      </c>
      <c r="C69" s="17"/>
      <c r="D69" s="50" t="s">
        <v>216</v>
      </c>
      <c r="E69" s="169"/>
    </row>
    <row r="70" spans="2:6" ht="15" customHeight="1" x14ac:dyDescent="0.2">
      <c r="B70" s="173"/>
      <c r="C70" s="17"/>
      <c r="D70" s="12"/>
      <c r="E70" s="171"/>
    </row>
    <row r="71" spans="2:6" ht="15" customHeight="1" x14ac:dyDescent="0.2">
      <c r="B71" s="174"/>
      <c r="C71" s="14"/>
      <c r="D71" s="13"/>
      <c r="E71" s="175"/>
    </row>
    <row r="72" spans="2:6" ht="15" customHeight="1" thickBot="1" x14ac:dyDescent="0.25">
      <c r="B72" s="174"/>
      <c r="C72" s="14"/>
      <c r="D72" s="13"/>
      <c r="E72" s="175"/>
    </row>
    <row r="73" spans="2:6" ht="15" customHeight="1" thickBot="1" x14ac:dyDescent="0.25">
      <c r="B73" s="176" t="s">
        <v>217</v>
      </c>
      <c r="C73" s="15">
        <f>SUM(C66:C72)</f>
        <v>0</v>
      </c>
      <c r="D73" s="2" t="s">
        <v>218</v>
      </c>
      <c r="E73" s="177">
        <f>SUM(E66:E72)</f>
        <v>0</v>
      </c>
    </row>
    <row r="74" spans="2:6" ht="15" customHeight="1" thickBot="1" x14ac:dyDescent="0.25">
      <c r="B74" s="208" t="str">
        <f>IF(DB!D6="","",IF(OR('1'!H160&lt;&gt;"OK",E67=0),"Compilare correttamente i Fogli 1 e/o 2 e/o 3",IF(AND(DB!D8&lt;=2,C73&gt;0,E73&gt;0,E66&gt;=0,C69&lt;&gt;"",(C73&lt;=E73),F67="v"),"OK","CHECK")))</f>
        <v/>
      </c>
      <c r="C74" s="62"/>
      <c r="D74" s="62"/>
      <c r="E74" s="63"/>
    </row>
    <row r="75" spans="2:6" ht="21.95" customHeight="1" thickBot="1" x14ac:dyDescent="0.4">
      <c r="B75" s="394" t="s">
        <v>109</v>
      </c>
      <c r="C75" s="395">
        <f>+A_OdR_2!D5</f>
        <v>0</v>
      </c>
      <c r="D75" s="395"/>
      <c r="E75" s="396"/>
    </row>
    <row r="76" spans="2:6" ht="15" customHeight="1" x14ac:dyDescent="0.2">
      <c r="B76" s="655" t="s">
        <v>206</v>
      </c>
      <c r="C76" s="48" t="s">
        <v>207</v>
      </c>
      <c r="D76" s="653" t="s">
        <v>208</v>
      </c>
      <c r="E76" s="164" t="s">
        <v>207</v>
      </c>
    </row>
    <row r="77" spans="2:6" ht="15" customHeight="1" thickBot="1" x14ac:dyDescent="0.25">
      <c r="B77" s="656"/>
      <c r="C77" s="49" t="s">
        <v>209</v>
      </c>
      <c r="D77" s="654"/>
      <c r="E77" s="165" t="s">
        <v>209</v>
      </c>
    </row>
    <row r="78" spans="2:6" ht="15" customHeight="1" x14ac:dyDescent="0.2">
      <c r="B78" s="166" t="s">
        <v>210</v>
      </c>
      <c r="C78" s="16" t="str">
        <f>IF('4'!J15="","",'4'!G15)</f>
        <v/>
      </c>
      <c r="D78" s="3" t="s">
        <v>211</v>
      </c>
      <c r="E78" s="167"/>
    </row>
    <row r="79" spans="2:6" ht="15" customHeight="1" x14ac:dyDescent="0.2">
      <c r="B79" s="168" t="s">
        <v>212</v>
      </c>
      <c r="C79" s="17"/>
      <c r="D79" s="58" t="s">
        <v>213</v>
      </c>
      <c r="E79" s="169" t="str">
        <f>+'4'!K15</f>
        <v/>
      </c>
      <c r="F79" s="67" t="str">
        <f ca="1">CELL("tipo",E79)</f>
        <v>l</v>
      </c>
    </row>
    <row r="80" spans="2:6" ht="15" customHeight="1" x14ac:dyDescent="0.2">
      <c r="B80" s="170"/>
      <c r="C80" s="17"/>
      <c r="D80" s="50" t="s">
        <v>214</v>
      </c>
      <c r="E80" s="171"/>
    </row>
    <row r="81" spans="2:5" ht="15" customHeight="1" x14ac:dyDescent="0.2">
      <c r="B81" s="172" t="s">
        <v>215</v>
      </c>
      <c r="C81" s="17"/>
      <c r="D81" s="50" t="s">
        <v>216</v>
      </c>
      <c r="E81" s="169"/>
    </row>
    <row r="82" spans="2:5" ht="15" customHeight="1" x14ac:dyDescent="0.2">
      <c r="B82" s="173"/>
      <c r="C82" s="17"/>
      <c r="D82" s="12"/>
      <c r="E82" s="171"/>
    </row>
    <row r="83" spans="2:5" ht="15" customHeight="1" x14ac:dyDescent="0.2">
      <c r="B83" s="174"/>
      <c r="C83" s="14"/>
      <c r="D83" s="13"/>
      <c r="E83" s="175"/>
    </row>
    <row r="84" spans="2:5" ht="15" customHeight="1" thickBot="1" x14ac:dyDescent="0.25">
      <c r="B84" s="174"/>
      <c r="C84" s="14"/>
      <c r="D84" s="13"/>
      <c r="E84" s="175"/>
    </row>
    <row r="85" spans="2:5" ht="15" customHeight="1" thickBot="1" x14ac:dyDescent="0.25">
      <c r="B85" s="176" t="s">
        <v>217</v>
      </c>
      <c r="C85" s="15">
        <f>SUM(C78:C84)</f>
        <v>0</v>
      </c>
      <c r="D85" s="2" t="s">
        <v>218</v>
      </c>
      <c r="E85" s="177">
        <f>SUM(E78:E84)</f>
        <v>0</v>
      </c>
    </row>
    <row r="86" spans="2:5" ht="15" customHeight="1" thickBot="1" x14ac:dyDescent="0.25">
      <c r="B86" s="208" t="str">
        <f>IF(DB!D6="","",IF(DB!D8&lt;2,"OK",IF(OR('1'!H160&lt;&gt;"OK",E79=0),"Compilare correttamente i Fogli 1 e/o 2 e/o 3",IF(AND(DB!D8=2,C85&gt;0,E85&gt;0,E78&gt;=0,C81&lt;&gt;"",(C85&lt;=E85),F79="v"),"OK","CHECK"))))</f>
        <v/>
      </c>
      <c r="C86" s="62"/>
      <c r="D86" s="62"/>
      <c r="E86" s="63"/>
    </row>
    <row r="87" spans="2:5" ht="15" customHeight="1" thickBot="1" x14ac:dyDescent="0.25">
      <c r="B87" s="47"/>
      <c r="C87" s="64"/>
      <c r="D87" s="64"/>
      <c r="E87" s="65"/>
    </row>
    <row r="88" spans="2:5" ht="35.25" customHeight="1" x14ac:dyDescent="0.2">
      <c r="B88" s="673" t="s">
        <v>219</v>
      </c>
      <c r="C88" s="674"/>
      <c r="D88" s="674"/>
      <c r="E88" s="675"/>
    </row>
    <row r="89" spans="2:5" ht="15" customHeight="1" x14ac:dyDescent="0.2">
      <c r="B89" s="682" t="s">
        <v>220</v>
      </c>
      <c r="C89" s="680"/>
      <c r="D89" s="680"/>
      <c r="E89" s="681"/>
    </row>
    <row r="90" spans="2:5" ht="15" customHeight="1" x14ac:dyDescent="0.2">
      <c r="B90" s="676" t="s">
        <v>221</v>
      </c>
      <c r="C90" s="677"/>
      <c r="D90" s="677"/>
      <c r="E90" s="678"/>
    </row>
    <row r="91" spans="2:5" ht="54" customHeight="1" x14ac:dyDescent="0.2">
      <c r="B91" s="679" t="s">
        <v>222</v>
      </c>
      <c r="C91" s="680"/>
      <c r="D91" s="680"/>
      <c r="E91" s="681"/>
    </row>
    <row r="92" spans="2:5" ht="15" customHeight="1" x14ac:dyDescent="0.2">
      <c r="B92" s="686" t="s">
        <v>223</v>
      </c>
      <c r="C92" s="687"/>
      <c r="D92" s="687"/>
      <c r="E92" s="688"/>
    </row>
    <row r="93" spans="2:5" ht="30" customHeight="1" x14ac:dyDescent="0.2">
      <c r="B93" s="671" t="s">
        <v>224</v>
      </c>
      <c r="C93" s="672"/>
      <c r="D93" s="672"/>
      <c r="E93" s="187" t="str">
        <f>IF(OR(B14&lt;&gt;"OK",B26&lt;&gt;"OK",B38&lt;&gt;"OK",B50&lt;&gt;"OK",B62&lt;&gt;"OK",B74&lt;&gt;"OK",B86&lt;&gt;"OK"),"Check",'4'!K16)</f>
        <v>Check</v>
      </c>
    </row>
    <row r="94" spans="2:5" ht="15" customHeight="1" x14ac:dyDescent="0.2">
      <c r="B94" s="665"/>
      <c r="C94" s="666"/>
      <c r="D94" s="666"/>
      <c r="E94" s="667"/>
    </row>
    <row r="95" spans="2:5" ht="15" customHeight="1" x14ac:dyDescent="0.2">
      <c r="B95" s="660" t="s">
        <v>225</v>
      </c>
      <c r="C95" s="600"/>
      <c r="D95" s="600"/>
      <c r="E95" s="661"/>
    </row>
    <row r="96" spans="2:5" ht="35.1" customHeight="1" x14ac:dyDescent="0.2">
      <c r="B96" s="662"/>
      <c r="C96" s="663"/>
      <c r="D96" s="663"/>
      <c r="E96" s="664"/>
    </row>
    <row r="97" spans="2:5" ht="15" customHeight="1" x14ac:dyDescent="0.2">
      <c r="B97" s="660" t="s">
        <v>226</v>
      </c>
      <c r="C97" s="600"/>
      <c r="D97" s="600"/>
      <c r="E97" s="661"/>
    </row>
    <row r="98" spans="2:5" ht="35.1" customHeight="1" thickBot="1" x14ac:dyDescent="0.25">
      <c r="B98" s="657"/>
      <c r="C98" s="658"/>
      <c r="D98" s="658"/>
      <c r="E98" s="659"/>
    </row>
    <row r="99" spans="2:5" ht="54" customHeight="1" x14ac:dyDescent="0.2"/>
  </sheetData>
  <sheetProtection algorithmName="SHA-512" hashValue="iaHX1Qt4MisDVpk4td1SuoBlfB4HnjaGBh8DpP0VOxNwsA1bZma8cDMw0aq9P7B+sesh8HZ8BTdt68vz0g18nA==" saltValue="JoKFq4e6NnAitFcs75Db4Q==" spinCount="100000" sheet="1" formatCells="0" formatColumns="0" formatRows="0"/>
  <mergeCells count="27">
    <mergeCell ref="B1:E1"/>
    <mergeCell ref="B93:D93"/>
    <mergeCell ref="B4:B5"/>
    <mergeCell ref="D4:D5"/>
    <mergeCell ref="B88:E88"/>
    <mergeCell ref="B90:E90"/>
    <mergeCell ref="B91:E91"/>
    <mergeCell ref="B89:E89"/>
    <mergeCell ref="B2:E2"/>
    <mergeCell ref="B92:E92"/>
    <mergeCell ref="B16:B17"/>
    <mergeCell ref="B76:B77"/>
    <mergeCell ref="D76:D77"/>
    <mergeCell ref="B40:B41"/>
    <mergeCell ref="D40:D41"/>
    <mergeCell ref="B52:B53"/>
    <mergeCell ref="B98:E98"/>
    <mergeCell ref="B95:E95"/>
    <mergeCell ref="B96:E96"/>
    <mergeCell ref="B97:E97"/>
    <mergeCell ref="B94:E94"/>
    <mergeCell ref="D52:D53"/>
    <mergeCell ref="B64:B65"/>
    <mergeCell ref="D64:D65"/>
    <mergeCell ref="D16:D17"/>
    <mergeCell ref="B28:B29"/>
    <mergeCell ref="D28:D29"/>
  </mergeCells>
  <conditionalFormatting sqref="B2 B14 B26 B38 B50 B62 B74 B86">
    <cfRule type="containsText" dxfId="17" priority="17" operator="containsText" text="Compilare correttamente i fogli 1 e/o 2">
      <formula>NOT(ISERROR(SEARCH("Compilare correttamente i fogli 1 e/o 2",B2)))</formula>
    </cfRule>
    <cfRule type="containsText" dxfId="16" priority="18" operator="containsText" text="CHECK">
      <formula>NOT(ISERROR(SEARCH("CHECK",B2)))</formula>
    </cfRule>
    <cfRule type="containsText" dxfId="15" priority="19" operator="containsText" text="OK">
      <formula>NOT(ISERROR(SEARCH("OK",B2)))</formula>
    </cfRule>
  </conditionalFormatting>
  <conditionalFormatting sqref="E7">
    <cfRule type="containsText" dxfId="14" priority="13" operator="containsText" text="Completare Anagrafica">
      <formula>NOT(ISERROR(SEARCH("Completare Anagrafica",E7)))</formula>
    </cfRule>
    <cfRule type="containsText" dxfId="13" priority="16" operator="containsText" text="Completare descrizione intervento">
      <formula>NOT(ISERROR(SEARCH("Completare descrizione intervento",E7)))</formula>
    </cfRule>
  </conditionalFormatting>
  <conditionalFormatting sqref="E19">
    <cfRule type="containsText" dxfId="12" priority="11" operator="containsText" text="Completare Anagrafica">
      <formula>NOT(ISERROR(SEARCH("Completare Anagrafica",E19)))</formula>
    </cfRule>
    <cfRule type="containsText" dxfId="11" priority="12" operator="containsText" text="Completare descrizione intervento">
      <formula>NOT(ISERROR(SEARCH("Completare descrizione intervento",E19)))</formula>
    </cfRule>
  </conditionalFormatting>
  <conditionalFormatting sqref="E31">
    <cfRule type="containsText" dxfId="10" priority="9" operator="containsText" text="Completare Anagrafica">
      <formula>NOT(ISERROR(SEARCH("Completare Anagrafica",E31)))</formula>
    </cfRule>
    <cfRule type="containsText" dxfId="9" priority="10" operator="containsText" text="Completare descrizione intervento">
      <formula>NOT(ISERROR(SEARCH("Completare descrizione intervento",E31)))</formula>
    </cfRule>
  </conditionalFormatting>
  <conditionalFormatting sqref="E43">
    <cfRule type="containsText" dxfId="8" priority="5" operator="containsText" text="Completare Anagrafica">
      <formula>NOT(ISERROR(SEARCH("Completare Anagrafica",E43)))</formula>
    </cfRule>
    <cfRule type="containsText" dxfId="7" priority="6" operator="containsText" text="Completare descrizione intervento">
      <formula>NOT(ISERROR(SEARCH("Completare descrizione intervento",E43)))</formula>
    </cfRule>
  </conditionalFormatting>
  <conditionalFormatting sqref="E55">
    <cfRule type="containsText" dxfId="6" priority="3" operator="containsText" text="Completare Anagrafica">
      <formula>NOT(ISERROR(SEARCH("Completare Anagrafica",E55)))</formula>
    </cfRule>
    <cfRule type="containsText" dxfId="5" priority="4" operator="containsText" text="Completare descrizione intervento">
      <formula>NOT(ISERROR(SEARCH("Completare descrizione intervento",E55)))</formula>
    </cfRule>
  </conditionalFormatting>
  <conditionalFormatting sqref="E67">
    <cfRule type="containsText" dxfId="4" priority="1" operator="containsText" text="Completare Anagrafica">
      <formula>NOT(ISERROR(SEARCH("Completare Anagrafica",E67)))</formula>
    </cfRule>
    <cfRule type="containsText" dxfId="3" priority="2" operator="containsText" text="Completare descrizione intervento">
      <formula>NOT(ISERROR(SEARCH("Completare descrizione intervento",E67)))</formula>
    </cfRule>
  </conditionalFormatting>
  <conditionalFormatting sqref="E79">
    <cfRule type="containsText" dxfId="2" priority="7" operator="containsText" text="Completare Anagrafica">
      <formula>NOT(ISERROR(SEARCH("Completare Anagrafica",E79)))</formula>
    </cfRule>
    <cfRule type="containsText" dxfId="1" priority="8" operator="containsText" text="Completare descrizione intervento">
      <formula>NOT(ISERROR(SEARCH("Completare descrizione intervento",E79)))</formula>
    </cfRule>
  </conditionalFormatting>
  <conditionalFormatting sqref="E93">
    <cfRule type="containsText" dxfId="0" priority="14" operator="containsText" text="CHeck">
      <formula>NOT(ISERROR(SEARCH("CHeck",E93)))</formula>
    </cfRule>
  </conditionalFormatting>
  <printOptions horizontalCentered="1" verticalCentered="1"/>
  <pageMargins left="0.70866141732283472" right="0.70866141732283472" top="0.74803149606299213" bottom="0.74803149606299213" header="0.31496062992125984" footer="0.31496062992125984"/>
  <pageSetup paperSize="9" scale="2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25B8-6781-4D41-BFB8-49BFD0C4D619}">
  <sheetPr codeName="Foglio17"/>
  <dimension ref="C3:F13"/>
  <sheetViews>
    <sheetView workbookViewId="0">
      <selection activeCell="F11" sqref="F11"/>
    </sheetView>
  </sheetViews>
  <sheetFormatPr defaultRowHeight="11.25" x14ac:dyDescent="0.2"/>
  <cols>
    <col min="3" max="3" width="24.6640625" customWidth="1"/>
    <col min="4" max="4" width="81" customWidth="1"/>
    <col min="5" max="5" width="12.33203125" customWidth="1"/>
    <col min="6" max="6" width="17.1640625" customWidth="1"/>
  </cols>
  <sheetData>
    <row r="3" spans="3:6" ht="12" thickBot="1" x14ac:dyDescent="0.25">
      <c r="C3" s="689" t="s">
        <v>227</v>
      </c>
      <c r="D3" s="689"/>
      <c r="E3" s="689"/>
      <c r="F3" s="124"/>
    </row>
    <row r="4" spans="3:6" ht="34.5" thickBot="1" x14ac:dyDescent="0.25">
      <c r="C4" s="125" t="s">
        <v>190</v>
      </c>
      <c r="D4" s="126" t="s">
        <v>228</v>
      </c>
      <c r="E4" s="128" t="s">
        <v>229</v>
      </c>
      <c r="F4" s="127" t="s">
        <v>230</v>
      </c>
    </row>
    <row r="5" spans="3:6" x14ac:dyDescent="0.2">
      <c r="C5" s="116" t="s">
        <v>231</v>
      </c>
      <c r="D5" s="117" t="s">
        <v>232</v>
      </c>
      <c r="E5" s="116">
        <v>83</v>
      </c>
      <c r="F5" s="129" t="s">
        <v>120</v>
      </c>
    </row>
    <row r="6" spans="3:6" x14ac:dyDescent="0.2">
      <c r="C6" s="110" t="s">
        <v>231</v>
      </c>
      <c r="D6" s="111" t="s">
        <v>233</v>
      </c>
      <c r="E6" s="110">
        <v>47</v>
      </c>
      <c r="F6" s="130" t="s">
        <v>121</v>
      </c>
    </row>
    <row r="7" spans="3:6" x14ac:dyDescent="0.2">
      <c r="C7" s="110" t="s">
        <v>231</v>
      </c>
      <c r="D7" s="111" t="s">
        <v>234</v>
      </c>
      <c r="E7" s="110">
        <v>30</v>
      </c>
      <c r="F7" s="130" t="s">
        <v>122</v>
      </c>
    </row>
    <row r="8" spans="3:6" x14ac:dyDescent="0.2">
      <c r="C8" s="112" t="s">
        <v>235</v>
      </c>
      <c r="D8" s="113" t="s">
        <v>236</v>
      </c>
      <c r="E8" s="113">
        <v>81</v>
      </c>
      <c r="F8" s="131" t="s">
        <v>132</v>
      </c>
    </row>
    <row r="9" spans="3:6" x14ac:dyDescent="0.2">
      <c r="C9" s="112" t="s">
        <v>235</v>
      </c>
      <c r="D9" s="113" t="s">
        <v>237</v>
      </c>
      <c r="E9" s="113">
        <v>53</v>
      </c>
      <c r="F9" s="131" t="s">
        <v>133</v>
      </c>
    </row>
    <row r="10" spans="3:6" x14ac:dyDescent="0.2">
      <c r="C10" s="112" t="s">
        <v>235</v>
      </c>
      <c r="D10" s="113" t="s">
        <v>238</v>
      </c>
      <c r="E10" s="112">
        <v>34</v>
      </c>
      <c r="F10" s="132" t="s">
        <v>134</v>
      </c>
    </row>
    <row r="11" spans="3:6" x14ac:dyDescent="0.2">
      <c r="C11" s="114" t="s">
        <v>58</v>
      </c>
      <c r="D11" s="115" t="s">
        <v>239</v>
      </c>
      <c r="E11" s="114">
        <v>61</v>
      </c>
      <c r="F11" s="133" t="s">
        <v>129</v>
      </c>
    </row>
    <row r="12" spans="3:6" x14ac:dyDescent="0.2">
      <c r="C12" s="114" t="s">
        <v>58</v>
      </c>
      <c r="D12" s="115" t="s">
        <v>240</v>
      </c>
      <c r="E12" s="114">
        <v>36</v>
      </c>
      <c r="F12" s="133" t="s">
        <v>130</v>
      </c>
    </row>
    <row r="13" spans="3:6" ht="22.5" x14ac:dyDescent="0.2">
      <c r="C13" s="114" t="s">
        <v>58</v>
      </c>
      <c r="D13" s="115" t="s">
        <v>241</v>
      </c>
      <c r="E13" s="114">
        <v>32</v>
      </c>
      <c r="F13" s="133" t="s">
        <v>242</v>
      </c>
    </row>
  </sheetData>
  <mergeCells count="1">
    <mergeCell ref="C3:E3"/>
  </mergeCells>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8"/>
  <dimension ref="A3:AO1238"/>
  <sheetViews>
    <sheetView topLeftCell="B1" zoomScale="110" zoomScaleNormal="110" zoomScalePageLayoutView="90" workbookViewId="0">
      <selection activeCell="L11" sqref="L11"/>
    </sheetView>
  </sheetViews>
  <sheetFormatPr defaultColWidth="9.5" defaultRowHeight="11.25" x14ac:dyDescent="0.2"/>
  <cols>
    <col min="1" max="1" width="36" style="21" customWidth="1"/>
    <col min="2" max="2" width="31.5" style="21" customWidth="1"/>
    <col min="3" max="3" width="43" style="21" customWidth="1"/>
    <col min="4" max="6" width="23.1640625" style="21" customWidth="1"/>
    <col min="7" max="7" width="40" style="21" customWidth="1"/>
    <col min="8" max="8" width="11.33203125" style="21" customWidth="1"/>
    <col min="9" max="9" width="27.1640625" style="21" customWidth="1"/>
    <col min="10" max="10" width="51.6640625" style="21" customWidth="1"/>
    <col min="11" max="11" width="13" style="21" customWidth="1"/>
    <col min="12" max="12" width="13.83203125" style="21" customWidth="1"/>
    <col min="13" max="13" width="14" style="21" customWidth="1"/>
    <col min="14" max="14" width="14.1640625" style="21" customWidth="1"/>
    <col min="15" max="16" width="13.83203125" style="21" customWidth="1"/>
    <col min="17" max="17" width="14.1640625" style="21" customWidth="1"/>
    <col min="18" max="18" width="13.6640625" style="21" customWidth="1"/>
    <col min="19" max="19" width="14" style="21" customWidth="1"/>
    <col min="20" max="20" width="40.6640625" style="21" customWidth="1"/>
    <col min="21" max="21" width="9.5" style="21"/>
    <col min="22" max="22" width="19" style="21" customWidth="1"/>
    <col min="23" max="23" width="23.5" style="21" customWidth="1"/>
    <col min="24" max="24" width="4" style="21" customWidth="1"/>
    <col min="25" max="16384" width="9.5" style="21"/>
  </cols>
  <sheetData>
    <row r="3" spans="1:41" ht="12" thickBot="1" x14ac:dyDescent="0.25">
      <c r="F3" s="693" t="s">
        <v>227</v>
      </c>
      <c r="G3" s="693"/>
      <c r="H3" s="693"/>
    </row>
    <row r="4" spans="1:41" ht="23.25" thickBot="1" x14ac:dyDescent="0.25">
      <c r="C4" s="23" t="s">
        <v>114</v>
      </c>
      <c r="F4" s="118" t="s">
        <v>190</v>
      </c>
      <c r="G4" s="119" t="s">
        <v>228</v>
      </c>
      <c r="H4" s="120" t="s">
        <v>229</v>
      </c>
      <c r="I4" s="38" t="s">
        <v>230</v>
      </c>
    </row>
    <row r="5" spans="1:41" ht="25.5" thickTop="1" thickBot="1" x14ac:dyDescent="0.25">
      <c r="A5" s="23" t="s">
        <v>190</v>
      </c>
      <c r="C5" s="21" t="s">
        <v>243</v>
      </c>
      <c r="F5" s="116" t="s">
        <v>231</v>
      </c>
      <c r="G5" s="117" t="s">
        <v>232</v>
      </c>
      <c r="H5" s="116">
        <v>83</v>
      </c>
      <c r="I5" s="121" t="s">
        <v>120</v>
      </c>
      <c r="J5" s="54"/>
      <c r="K5" s="198">
        <v>1</v>
      </c>
      <c r="L5" s="22" t="s">
        <v>244</v>
      </c>
      <c r="M5" s="690" t="s">
        <v>245</v>
      </c>
      <c r="N5" s="691"/>
      <c r="O5" s="690" t="s">
        <v>269</v>
      </c>
      <c r="P5" s="691"/>
      <c r="Q5" s="690" t="s">
        <v>246</v>
      </c>
      <c r="R5" s="692"/>
      <c r="V5" s="23"/>
      <c r="X5" s="23"/>
      <c r="Y5" s="23"/>
      <c r="AB5" s="23" t="s">
        <v>247</v>
      </c>
      <c r="AO5" s="23" t="s">
        <v>248</v>
      </c>
    </row>
    <row r="6" spans="1:41" ht="24.75" thickBot="1" x14ac:dyDescent="0.25">
      <c r="A6" s="21" t="s">
        <v>13</v>
      </c>
      <c r="B6" s="66"/>
      <c r="C6" s="21" t="s">
        <v>119</v>
      </c>
      <c r="D6" s="66"/>
      <c r="E6" s="66"/>
      <c r="F6" s="110" t="s">
        <v>231</v>
      </c>
      <c r="G6" s="111" t="s">
        <v>233</v>
      </c>
      <c r="H6" s="110">
        <v>47</v>
      </c>
      <c r="I6" s="122" t="s">
        <v>121</v>
      </c>
      <c r="J6" s="70"/>
      <c r="K6" s="198">
        <v>2</v>
      </c>
      <c r="L6" s="24" t="s">
        <v>249</v>
      </c>
      <c r="M6" s="25" t="s">
        <v>250</v>
      </c>
      <c r="N6" s="25" t="s">
        <v>251</v>
      </c>
      <c r="O6" s="25" t="s">
        <v>250</v>
      </c>
      <c r="P6" s="25" t="s">
        <v>252</v>
      </c>
      <c r="Q6" s="25" t="s">
        <v>250</v>
      </c>
      <c r="R6" s="414" t="s">
        <v>271</v>
      </c>
      <c r="Y6" s="41"/>
      <c r="AB6" s="26" t="s">
        <v>198</v>
      </c>
      <c r="AO6" s="21" t="s">
        <v>253</v>
      </c>
    </row>
    <row r="7" spans="1:41" ht="13.5" thickTop="1" thickBot="1" x14ac:dyDescent="0.25">
      <c r="A7" s="21" t="s">
        <v>53</v>
      </c>
      <c r="B7" s="66"/>
      <c r="C7" s="66"/>
      <c r="D7" s="66"/>
      <c r="E7" s="66"/>
      <c r="F7" s="110" t="s">
        <v>231</v>
      </c>
      <c r="G7" s="111" t="s">
        <v>234</v>
      </c>
      <c r="H7" s="110">
        <v>30</v>
      </c>
      <c r="I7" s="122" t="s">
        <v>122</v>
      </c>
      <c r="J7" s="70"/>
      <c r="L7" s="27">
        <v>0.3</v>
      </c>
      <c r="M7" s="28">
        <v>0.3</v>
      </c>
      <c r="N7" s="29">
        <v>0.3</v>
      </c>
      <c r="O7" s="410">
        <v>0.3</v>
      </c>
      <c r="P7" s="29">
        <v>0.6</v>
      </c>
      <c r="Q7" s="30">
        <v>0.1</v>
      </c>
      <c r="R7" s="31">
        <v>1</v>
      </c>
      <c r="Y7" s="41"/>
      <c r="AB7" s="26" t="s">
        <v>254</v>
      </c>
    </row>
    <row r="8" spans="1:41" ht="13.5" thickTop="1" thickBot="1" x14ac:dyDescent="0.25">
      <c r="A8" s="21" t="s">
        <v>50</v>
      </c>
      <c r="B8" s="66"/>
      <c r="C8" s="66"/>
      <c r="D8" s="66"/>
      <c r="E8" s="66"/>
      <c r="F8" s="110"/>
      <c r="G8" s="111"/>
      <c r="H8" s="110"/>
      <c r="I8" s="122"/>
      <c r="J8" s="70"/>
      <c r="L8" s="413"/>
      <c r="M8" s="411"/>
      <c r="N8" s="411"/>
      <c r="O8" s="411"/>
      <c r="P8" s="411"/>
      <c r="Q8" s="410"/>
      <c r="R8" s="412"/>
      <c r="Y8" s="41"/>
      <c r="AB8" s="26"/>
    </row>
    <row r="9" spans="1:41" ht="13.5" thickTop="1" thickBot="1" x14ac:dyDescent="0.25">
      <c r="C9" s="136" t="s">
        <v>255</v>
      </c>
      <c r="D9" s="136"/>
      <c r="F9" s="112" t="s">
        <v>235</v>
      </c>
      <c r="G9" s="113" t="s">
        <v>236</v>
      </c>
      <c r="H9" s="113">
        <v>81</v>
      </c>
      <c r="I9" s="123" t="s">
        <v>132</v>
      </c>
      <c r="J9" s="71"/>
      <c r="L9" s="690" t="s">
        <v>245</v>
      </c>
      <c r="M9" s="691"/>
      <c r="N9" s="690" t="s">
        <v>269</v>
      </c>
      <c r="O9" s="691"/>
      <c r="P9" s="690" t="s">
        <v>270</v>
      </c>
      <c r="Q9" s="691"/>
      <c r="R9" s="690" t="s">
        <v>246</v>
      </c>
      <c r="S9" s="692"/>
      <c r="X9"/>
      <c r="Y9"/>
      <c r="Z9"/>
      <c r="AA9"/>
    </row>
    <row r="10" spans="1:41" ht="24.75" thickBot="1" x14ac:dyDescent="0.25">
      <c r="C10" s="136"/>
      <c r="D10" s="136"/>
      <c r="F10" s="112"/>
      <c r="G10" s="113"/>
      <c r="H10" s="113"/>
      <c r="I10" s="123"/>
      <c r="J10" s="71"/>
      <c r="L10" s="32" t="s">
        <v>250</v>
      </c>
      <c r="M10" s="32" t="s">
        <v>256</v>
      </c>
      <c r="N10" s="32" t="s">
        <v>250</v>
      </c>
      <c r="O10" s="32" t="s">
        <v>252</v>
      </c>
      <c r="P10" s="32" t="s">
        <v>250</v>
      </c>
      <c r="Q10" s="414" t="s">
        <v>271</v>
      </c>
      <c r="R10" s="32" t="s">
        <v>250</v>
      </c>
      <c r="S10" s="414" t="s">
        <v>272</v>
      </c>
      <c r="X10"/>
      <c r="Y10"/>
      <c r="Z10"/>
      <c r="AA10"/>
    </row>
    <row r="11" spans="1:41" ht="25.5" customHeight="1" thickTop="1" thickBot="1" x14ac:dyDescent="0.25">
      <c r="A11" s="21" t="s">
        <v>257</v>
      </c>
      <c r="C11" s="135" t="s">
        <v>258</v>
      </c>
      <c r="D11" s="134"/>
      <c r="E11" s="134"/>
      <c r="F11" s="112" t="s">
        <v>235</v>
      </c>
      <c r="G11" s="113" t="s">
        <v>237</v>
      </c>
      <c r="H11" s="113">
        <v>53</v>
      </c>
      <c r="I11" s="123" t="s">
        <v>133</v>
      </c>
      <c r="J11" s="57"/>
      <c r="L11" s="33">
        <v>0.3</v>
      </c>
      <c r="M11" s="34">
        <v>0.3</v>
      </c>
      <c r="N11" s="416">
        <v>0.3</v>
      </c>
      <c r="O11" s="34">
        <v>0.6</v>
      </c>
      <c r="P11" s="416">
        <v>0.3</v>
      </c>
      <c r="Q11" s="31">
        <v>0.9</v>
      </c>
      <c r="R11" s="35">
        <v>0.1</v>
      </c>
      <c r="S11" s="31">
        <v>1</v>
      </c>
      <c r="X11"/>
      <c r="Y11"/>
      <c r="Z11"/>
      <c r="AA11"/>
    </row>
    <row r="12" spans="1:41" ht="25.5" customHeight="1" thickTop="1" x14ac:dyDescent="0.2">
      <c r="C12" s="135" t="s">
        <v>4</v>
      </c>
      <c r="D12" s="134"/>
      <c r="E12" s="134"/>
      <c r="F12" s="112" t="s">
        <v>235</v>
      </c>
      <c r="G12" s="113" t="s">
        <v>238</v>
      </c>
      <c r="H12" s="112">
        <v>34</v>
      </c>
      <c r="I12" s="121" t="s">
        <v>134</v>
      </c>
      <c r="V12"/>
      <c r="W12"/>
      <c r="X12"/>
      <c r="Y12"/>
    </row>
    <row r="13" spans="1:41" ht="22.5" x14ac:dyDescent="0.2">
      <c r="A13" s="23"/>
      <c r="F13" s="114" t="s">
        <v>58</v>
      </c>
      <c r="G13" s="115" t="s">
        <v>239</v>
      </c>
      <c r="H13" s="114">
        <v>61</v>
      </c>
      <c r="I13" s="121" t="s">
        <v>129</v>
      </c>
      <c r="V13"/>
      <c r="W13"/>
      <c r="X13"/>
      <c r="Y13"/>
    </row>
    <row r="14" spans="1:41" x14ac:dyDescent="0.2">
      <c r="A14" s="57"/>
      <c r="F14" s="114" t="s">
        <v>58</v>
      </c>
      <c r="G14" s="115" t="s">
        <v>240</v>
      </c>
      <c r="H14" s="114">
        <v>36</v>
      </c>
      <c r="I14" s="121" t="s">
        <v>130</v>
      </c>
      <c r="L14" s="44">
        <v>0.7</v>
      </c>
      <c r="O14" s="44">
        <v>0.3</v>
      </c>
      <c r="V14"/>
      <c r="W14"/>
      <c r="X14"/>
      <c r="Y14"/>
    </row>
    <row r="15" spans="1:41" ht="33.75" x14ac:dyDescent="0.2">
      <c r="C15" s="136"/>
      <c r="F15" s="114" t="s">
        <v>58</v>
      </c>
      <c r="G15" s="115" t="s">
        <v>241</v>
      </c>
      <c r="H15" s="114">
        <v>32</v>
      </c>
      <c r="I15" s="121" t="s">
        <v>242</v>
      </c>
      <c r="V15"/>
      <c r="W15"/>
      <c r="X15"/>
      <c r="Y15"/>
    </row>
    <row r="16" spans="1:41" x14ac:dyDescent="0.2">
      <c r="A16" s="23" t="s">
        <v>259</v>
      </c>
      <c r="C16" s="179"/>
      <c r="F16" s="26"/>
      <c r="G16" s="26"/>
      <c r="H16" s="109"/>
      <c r="V16"/>
      <c r="W16"/>
      <c r="X16"/>
      <c r="Y16"/>
    </row>
    <row r="17" spans="1:35" ht="12.75" thickBot="1" x14ac:dyDescent="0.25">
      <c r="A17" s="57">
        <v>5000000</v>
      </c>
      <c r="C17" s="179"/>
      <c r="F17" s="26"/>
      <c r="G17" s="26"/>
      <c r="H17" s="109"/>
      <c r="L17" s="27">
        <v>0.4</v>
      </c>
      <c r="M17" s="28">
        <v>0.5</v>
      </c>
      <c r="N17" s="29">
        <v>0.5</v>
      </c>
      <c r="O17" s="30">
        <v>0.1</v>
      </c>
      <c r="P17" s="31">
        <v>1</v>
      </c>
      <c r="V17"/>
      <c r="W17"/>
      <c r="X17"/>
      <c r="Y17"/>
      <c r="AH17" s="36"/>
      <c r="AI17" s="37"/>
    </row>
    <row r="18" spans="1:35" ht="12" thickTop="1" x14ac:dyDescent="0.2">
      <c r="A18" s="38"/>
      <c r="C18" s="179"/>
      <c r="F18" s="26"/>
      <c r="G18" s="26"/>
      <c r="H18" s="26"/>
      <c r="V18"/>
      <c r="W18"/>
      <c r="X18"/>
      <c r="Y18"/>
      <c r="AH18" s="36"/>
      <c r="AI18" s="37"/>
    </row>
    <row r="19" spans="1:35" x14ac:dyDescent="0.2">
      <c r="A19" s="23" t="s">
        <v>260</v>
      </c>
      <c r="C19" s="179"/>
      <c r="F19" s="26"/>
      <c r="G19" s="26"/>
      <c r="H19" s="26"/>
      <c r="V19"/>
      <c r="W19"/>
      <c r="X19"/>
      <c r="Y19"/>
      <c r="AH19" s="37"/>
    </row>
    <row r="20" spans="1:35" x14ac:dyDescent="0.2">
      <c r="A20" s="57">
        <v>1500000</v>
      </c>
      <c r="C20" s="179"/>
      <c r="F20" s="26"/>
      <c r="G20" s="26"/>
      <c r="H20" s="26"/>
      <c r="V20"/>
      <c r="W20"/>
      <c r="X20"/>
      <c r="Y20"/>
    </row>
    <row r="21" spans="1:35" x14ac:dyDescent="0.2">
      <c r="C21" s="179"/>
      <c r="F21" s="26"/>
      <c r="G21" s="26"/>
      <c r="H21" s="26"/>
      <c r="V21"/>
      <c r="W21"/>
      <c r="X21"/>
      <c r="Y21"/>
    </row>
    <row r="22" spans="1:35" x14ac:dyDescent="0.2">
      <c r="B22" s="21" t="s">
        <v>261</v>
      </c>
      <c r="C22" s="179"/>
      <c r="F22" s="26"/>
      <c r="G22" s="26"/>
      <c r="H22" s="26"/>
      <c r="V22"/>
      <c r="W22"/>
      <c r="X22"/>
      <c r="Y22"/>
    </row>
    <row r="23" spans="1:35" x14ac:dyDescent="0.2">
      <c r="C23" s="179"/>
      <c r="F23" s="26"/>
      <c r="G23" s="26"/>
      <c r="H23" s="26"/>
      <c r="V23"/>
      <c r="W23"/>
      <c r="X23"/>
      <c r="Y23"/>
    </row>
    <row r="24" spans="1:35" x14ac:dyDescent="0.2">
      <c r="V24"/>
      <c r="W24"/>
      <c r="X24"/>
      <c r="Y24"/>
    </row>
    <row r="25" spans="1:35" x14ac:dyDescent="0.2">
      <c r="B25" s="21" t="s">
        <v>262</v>
      </c>
      <c r="V25"/>
      <c r="W25"/>
      <c r="X25"/>
      <c r="Y25"/>
    </row>
    <row r="26" spans="1:35" x14ac:dyDescent="0.2">
      <c r="B26" s="21" t="s">
        <v>263</v>
      </c>
      <c r="V26"/>
      <c r="W26"/>
      <c r="X26"/>
      <c r="Y26"/>
    </row>
    <row r="27" spans="1:35" x14ac:dyDescent="0.2">
      <c r="V27"/>
      <c r="W27"/>
      <c r="X27"/>
      <c r="Y27"/>
    </row>
    <row r="28" spans="1:35" x14ac:dyDescent="0.2">
      <c r="V28"/>
      <c r="W28"/>
      <c r="X28"/>
      <c r="Y28"/>
    </row>
    <row r="29" spans="1:35" x14ac:dyDescent="0.2">
      <c r="E29" s="23" t="s">
        <v>257</v>
      </c>
      <c r="V29"/>
      <c r="W29"/>
      <c r="X29"/>
      <c r="Y29"/>
    </row>
    <row r="30" spans="1:35" x14ac:dyDescent="0.2">
      <c r="B30" s="21" t="s">
        <v>48</v>
      </c>
      <c r="E30" s="21" t="s">
        <v>59</v>
      </c>
      <c r="V30"/>
      <c r="W30"/>
      <c r="X30"/>
      <c r="Y30"/>
    </row>
    <row r="31" spans="1:35" x14ac:dyDescent="0.2">
      <c r="B31" s="21" t="s">
        <v>264</v>
      </c>
      <c r="E31" s="21" t="s">
        <v>58</v>
      </c>
      <c r="V31"/>
      <c r="W31"/>
      <c r="X31"/>
      <c r="Y31"/>
    </row>
    <row r="32" spans="1:35" x14ac:dyDescent="0.2">
      <c r="V32"/>
      <c r="W32"/>
      <c r="X32"/>
      <c r="Y32"/>
    </row>
    <row r="33" spans="1:25" x14ac:dyDescent="0.2">
      <c r="V33"/>
      <c r="W33"/>
      <c r="X33"/>
      <c r="Y33"/>
    </row>
    <row r="34" spans="1:25" x14ac:dyDescent="0.2">
      <c r="V34"/>
      <c r="W34"/>
      <c r="X34"/>
      <c r="Y34"/>
    </row>
    <row r="35" spans="1:25" x14ac:dyDescent="0.2">
      <c r="V35"/>
      <c r="W35"/>
      <c r="X35"/>
      <c r="Y35"/>
    </row>
    <row r="36" spans="1:25" x14ac:dyDescent="0.2">
      <c r="V36"/>
      <c r="W36"/>
      <c r="X36"/>
      <c r="Y36"/>
    </row>
    <row r="37" spans="1:25" x14ac:dyDescent="0.2">
      <c r="V37"/>
      <c r="W37"/>
      <c r="X37"/>
      <c r="Y37"/>
    </row>
    <row r="38" spans="1:25" x14ac:dyDescent="0.2">
      <c r="V38"/>
      <c r="W38"/>
      <c r="X38"/>
      <c r="Y38"/>
    </row>
    <row r="39" spans="1:25" x14ac:dyDescent="0.2">
      <c r="V39"/>
      <c r="W39"/>
      <c r="X39"/>
      <c r="Y39"/>
    </row>
    <row r="40" spans="1:25" x14ac:dyDescent="0.2">
      <c r="V40"/>
      <c r="W40"/>
      <c r="X40"/>
      <c r="Y40"/>
    </row>
    <row r="41" spans="1:25" x14ac:dyDescent="0.2">
      <c r="A41" s="21">
        <v>0</v>
      </c>
      <c r="V41"/>
      <c r="W41"/>
      <c r="X41"/>
      <c r="Y41"/>
    </row>
    <row r="42" spans="1:25" x14ac:dyDescent="0.2">
      <c r="A42" s="21">
        <v>1</v>
      </c>
      <c r="V42"/>
      <c r="W42"/>
      <c r="X42"/>
      <c r="Y42"/>
    </row>
    <row r="43" spans="1:25" x14ac:dyDescent="0.2">
      <c r="A43" s="21">
        <v>2</v>
      </c>
      <c r="V43"/>
      <c r="W43"/>
      <c r="X43"/>
      <c r="Y43"/>
    </row>
    <row r="44" spans="1:25" x14ac:dyDescent="0.2">
      <c r="A44" s="21">
        <v>1</v>
      </c>
      <c r="V44"/>
      <c r="W44"/>
      <c r="X44"/>
      <c r="Y44"/>
    </row>
    <row r="45" spans="1:25" x14ac:dyDescent="0.2">
      <c r="A45" s="21">
        <v>2</v>
      </c>
      <c r="V45"/>
      <c r="W45"/>
      <c r="X45"/>
      <c r="Y45"/>
    </row>
    <row r="46" spans="1:25" x14ac:dyDescent="0.2">
      <c r="A46" s="21">
        <v>3</v>
      </c>
      <c r="V46"/>
      <c r="W46"/>
      <c r="X46"/>
      <c r="Y46"/>
    </row>
    <row r="47" spans="1:25" x14ac:dyDescent="0.2">
      <c r="A47" s="21">
        <v>4</v>
      </c>
      <c r="V47"/>
      <c r="W47"/>
      <c r="X47"/>
      <c r="Y47"/>
    </row>
    <row r="48" spans="1:25" x14ac:dyDescent="0.2">
      <c r="A48" s="21">
        <v>5</v>
      </c>
      <c r="V48"/>
      <c r="W48"/>
      <c r="X48"/>
      <c r="Y48"/>
    </row>
    <row r="49" spans="1:25" x14ac:dyDescent="0.2">
      <c r="V49"/>
      <c r="W49"/>
      <c r="X49"/>
      <c r="Y49"/>
    </row>
    <row r="50" spans="1:25" x14ac:dyDescent="0.2">
      <c r="V50"/>
      <c r="W50"/>
      <c r="X50"/>
      <c r="Y50"/>
    </row>
    <row r="51" spans="1:25" x14ac:dyDescent="0.2">
      <c r="V51"/>
      <c r="W51"/>
      <c r="X51"/>
      <c r="Y51"/>
    </row>
    <row r="52" spans="1:25" x14ac:dyDescent="0.2">
      <c r="A52" s="23" t="s">
        <v>265</v>
      </c>
      <c r="V52"/>
      <c r="W52"/>
      <c r="X52"/>
      <c r="Y52"/>
    </row>
    <row r="53" spans="1:25" x14ac:dyDescent="0.2">
      <c r="A53" s="21" t="s">
        <v>266</v>
      </c>
      <c r="V53"/>
      <c r="W53"/>
      <c r="X53"/>
      <c r="Y53"/>
    </row>
    <row r="54" spans="1:25" x14ac:dyDescent="0.2">
      <c r="A54" s="21" t="s">
        <v>2</v>
      </c>
      <c r="V54"/>
      <c r="W54"/>
      <c r="X54"/>
      <c r="Y54"/>
    </row>
    <row r="55" spans="1:25" x14ac:dyDescent="0.2">
      <c r="V55"/>
      <c r="W55"/>
      <c r="X55"/>
      <c r="Y55"/>
    </row>
    <row r="56" spans="1:25" x14ac:dyDescent="0.2">
      <c r="C56" s="186"/>
      <c r="V56"/>
      <c r="W56"/>
      <c r="X56"/>
      <c r="Y56"/>
    </row>
    <row r="57" spans="1:25" x14ac:dyDescent="0.2">
      <c r="V57"/>
      <c r="W57"/>
      <c r="X57"/>
      <c r="Y57"/>
    </row>
    <row r="58" spans="1:25" x14ac:dyDescent="0.2">
      <c r="V58"/>
      <c r="W58"/>
      <c r="X58"/>
      <c r="Y58"/>
    </row>
    <row r="59" spans="1:25" x14ac:dyDescent="0.2">
      <c r="V59"/>
      <c r="W59"/>
      <c r="X59"/>
      <c r="Y59"/>
    </row>
    <row r="60" spans="1:25" x14ac:dyDescent="0.2">
      <c r="V60"/>
      <c r="W60"/>
      <c r="X60"/>
      <c r="Y60"/>
    </row>
    <row r="61" spans="1:25" x14ac:dyDescent="0.2">
      <c r="V61"/>
      <c r="W61"/>
      <c r="X61"/>
      <c r="Y61"/>
    </row>
    <row r="62" spans="1:25" x14ac:dyDescent="0.2">
      <c r="V62"/>
      <c r="W62"/>
      <c r="X62"/>
      <c r="Y62"/>
    </row>
    <row r="63" spans="1:25" x14ac:dyDescent="0.2">
      <c r="V63"/>
      <c r="W63"/>
      <c r="X63"/>
      <c r="Y63"/>
    </row>
    <row r="64" spans="1:25" x14ac:dyDescent="0.2">
      <c r="V64"/>
      <c r="W64"/>
      <c r="X64"/>
      <c r="Y64"/>
    </row>
    <row r="65" spans="22:25" x14ac:dyDescent="0.2">
      <c r="V65"/>
      <c r="W65"/>
      <c r="X65"/>
      <c r="Y65"/>
    </row>
    <row r="66" spans="22:25" x14ac:dyDescent="0.2">
      <c r="V66"/>
      <c r="W66"/>
      <c r="X66"/>
      <c r="Y66"/>
    </row>
    <row r="67" spans="22:25" x14ac:dyDescent="0.2">
      <c r="V67"/>
      <c r="W67"/>
      <c r="X67"/>
      <c r="Y67"/>
    </row>
    <row r="68" spans="22:25" x14ac:dyDescent="0.2">
      <c r="V68"/>
      <c r="W68"/>
      <c r="X68"/>
      <c r="Y68"/>
    </row>
    <row r="69" spans="22:25" x14ac:dyDescent="0.2">
      <c r="V69"/>
      <c r="W69"/>
      <c r="X69"/>
      <c r="Y69"/>
    </row>
    <row r="70" spans="22:25" x14ac:dyDescent="0.2">
      <c r="V70"/>
      <c r="W70"/>
      <c r="X70"/>
      <c r="Y70"/>
    </row>
    <row r="71" spans="22:25" x14ac:dyDescent="0.2">
      <c r="V71"/>
      <c r="W71"/>
      <c r="X71"/>
      <c r="Y71"/>
    </row>
    <row r="72" spans="22:25" x14ac:dyDescent="0.2">
      <c r="V72"/>
      <c r="W72"/>
      <c r="X72"/>
      <c r="Y72"/>
    </row>
    <row r="73" spans="22:25" x14ac:dyDescent="0.2">
      <c r="V73"/>
      <c r="W73"/>
      <c r="X73"/>
      <c r="Y73"/>
    </row>
    <row r="74" spans="22:25" x14ac:dyDescent="0.2">
      <c r="V74"/>
      <c r="W74"/>
      <c r="X74"/>
      <c r="Y74"/>
    </row>
    <row r="75" spans="22:25" x14ac:dyDescent="0.2">
      <c r="V75"/>
      <c r="W75"/>
      <c r="X75"/>
      <c r="Y75"/>
    </row>
    <row r="76" spans="22:25" x14ac:dyDescent="0.2">
      <c r="V76"/>
      <c r="W76"/>
      <c r="X76"/>
      <c r="Y76"/>
    </row>
    <row r="77" spans="22:25" x14ac:dyDescent="0.2">
      <c r="V77"/>
      <c r="W77"/>
      <c r="X77"/>
      <c r="Y77"/>
    </row>
    <row r="78" spans="22:25" x14ac:dyDescent="0.2">
      <c r="V78"/>
      <c r="W78"/>
      <c r="X78"/>
      <c r="Y78"/>
    </row>
    <row r="79" spans="22:25" x14ac:dyDescent="0.2">
      <c r="V79"/>
      <c r="W79"/>
      <c r="X79"/>
      <c r="Y79"/>
    </row>
    <row r="80" spans="22:25" x14ac:dyDescent="0.2">
      <c r="V80"/>
      <c r="W80"/>
      <c r="X80"/>
      <c r="Y80"/>
    </row>
    <row r="81" spans="22:25" x14ac:dyDescent="0.2">
      <c r="V81"/>
      <c r="W81"/>
      <c r="X81"/>
      <c r="Y81"/>
    </row>
    <row r="82" spans="22:25" x14ac:dyDescent="0.2">
      <c r="V82"/>
      <c r="W82"/>
      <c r="X82"/>
      <c r="Y82"/>
    </row>
    <row r="83" spans="22:25" x14ac:dyDescent="0.2">
      <c r="V83"/>
      <c r="W83"/>
      <c r="X83"/>
      <c r="Y83"/>
    </row>
    <row r="84" spans="22:25" x14ac:dyDescent="0.2">
      <c r="V84"/>
      <c r="W84"/>
      <c r="X84"/>
      <c r="Y84"/>
    </row>
    <row r="85" spans="22:25" x14ac:dyDescent="0.2">
      <c r="V85"/>
      <c r="W85"/>
      <c r="X85"/>
      <c r="Y85"/>
    </row>
    <row r="86" spans="22:25" x14ac:dyDescent="0.2">
      <c r="V86"/>
      <c r="W86"/>
      <c r="X86"/>
      <c r="Y86"/>
    </row>
    <row r="87" spans="22:25" x14ac:dyDescent="0.2">
      <c r="V87"/>
      <c r="W87"/>
      <c r="X87"/>
      <c r="Y87"/>
    </row>
    <row r="88" spans="22:25" x14ac:dyDescent="0.2">
      <c r="V88"/>
      <c r="W88"/>
      <c r="X88"/>
      <c r="Y88"/>
    </row>
    <row r="89" spans="22:25" x14ac:dyDescent="0.2">
      <c r="V89"/>
      <c r="W89"/>
      <c r="X89"/>
      <c r="Y89"/>
    </row>
    <row r="90" spans="22:25" x14ac:dyDescent="0.2">
      <c r="V90"/>
      <c r="W90"/>
      <c r="X90"/>
      <c r="Y90"/>
    </row>
    <row r="91" spans="22:25" x14ac:dyDescent="0.2">
      <c r="V91"/>
      <c r="W91"/>
      <c r="X91"/>
      <c r="Y91"/>
    </row>
    <row r="92" spans="22:25" x14ac:dyDescent="0.2">
      <c r="V92"/>
      <c r="W92"/>
      <c r="X92"/>
      <c r="Y92"/>
    </row>
    <row r="93" spans="22:25" x14ac:dyDescent="0.2">
      <c r="V93"/>
      <c r="W93"/>
      <c r="X93"/>
      <c r="Y93"/>
    </row>
    <row r="94" spans="22:25" x14ac:dyDescent="0.2">
      <c r="V94"/>
      <c r="W94"/>
      <c r="X94"/>
      <c r="Y94"/>
    </row>
    <row r="95" spans="22:25" x14ac:dyDescent="0.2">
      <c r="V95"/>
      <c r="W95"/>
      <c r="X95"/>
      <c r="Y95"/>
    </row>
    <row r="96" spans="22:25" x14ac:dyDescent="0.2">
      <c r="V96"/>
      <c r="W96"/>
      <c r="X96"/>
      <c r="Y96"/>
    </row>
    <row r="97" spans="22:25" x14ac:dyDescent="0.2">
      <c r="V97"/>
      <c r="W97"/>
      <c r="X97"/>
      <c r="Y97"/>
    </row>
    <row r="98" spans="22:25" x14ac:dyDescent="0.2">
      <c r="V98"/>
      <c r="W98"/>
      <c r="X98"/>
      <c r="Y98"/>
    </row>
    <row r="99" spans="22:25" x14ac:dyDescent="0.2">
      <c r="V99"/>
      <c r="W99"/>
      <c r="X99"/>
      <c r="Y99"/>
    </row>
    <row r="100" spans="22:25" x14ac:dyDescent="0.2">
      <c r="V100"/>
      <c r="W100"/>
      <c r="X100"/>
      <c r="Y100"/>
    </row>
    <row r="101" spans="22:25" x14ac:dyDescent="0.2">
      <c r="V101"/>
      <c r="W101"/>
      <c r="X101"/>
      <c r="Y101"/>
    </row>
    <row r="102" spans="22:25" x14ac:dyDescent="0.2">
      <c r="V102"/>
      <c r="W102"/>
      <c r="X102"/>
      <c r="Y102"/>
    </row>
    <row r="103" spans="22:25" x14ac:dyDescent="0.2">
      <c r="V103"/>
      <c r="W103"/>
      <c r="X103"/>
      <c r="Y103"/>
    </row>
    <row r="104" spans="22:25" x14ac:dyDescent="0.2">
      <c r="V104"/>
      <c r="W104"/>
      <c r="X104"/>
      <c r="Y104"/>
    </row>
    <row r="105" spans="22:25" x14ac:dyDescent="0.2">
      <c r="V105"/>
      <c r="W105"/>
      <c r="X105"/>
      <c r="Y105"/>
    </row>
    <row r="106" spans="22:25" x14ac:dyDescent="0.2">
      <c r="V106"/>
      <c r="W106"/>
      <c r="X106"/>
      <c r="Y106"/>
    </row>
    <row r="107" spans="22:25" x14ac:dyDescent="0.2">
      <c r="V107"/>
      <c r="W107"/>
      <c r="X107"/>
      <c r="Y107"/>
    </row>
    <row r="108" spans="22:25" x14ac:dyDescent="0.2">
      <c r="V108"/>
      <c r="W108"/>
      <c r="X108"/>
      <c r="Y108"/>
    </row>
    <row r="109" spans="22:25" x14ac:dyDescent="0.2">
      <c r="V109"/>
      <c r="W109"/>
      <c r="X109"/>
      <c r="Y109"/>
    </row>
    <row r="110" spans="22:25" x14ac:dyDescent="0.2">
      <c r="V110"/>
      <c r="W110"/>
      <c r="X110"/>
      <c r="Y110"/>
    </row>
    <row r="111" spans="22:25" x14ac:dyDescent="0.2">
      <c r="V111"/>
      <c r="W111"/>
      <c r="X111"/>
      <c r="Y111"/>
    </row>
    <row r="112" spans="22:25" x14ac:dyDescent="0.2">
      <c r="V112"/>
      <c r="W112"/>
      <c r="X112"/>
      <c r="Y112"/>
    </row>
    <row r="113" spans="22:25" x14ac:dyDescent="0.2">
      <c r="V113"/>
      <c r="W113"/>
      <c r="X113"/>
      <c r="Y113"/>
    </row>
    <row r="114" spans="22:25" x14ac:dyDescent="0.2">
      <c r="V114"/>
      <c r="W114"/>
      <c r="X114"/>
      <c r="Y114"/>
    </row>
    <row r="115" spans="22:25" x14ac:dyDescent="0.2">
      <c r="V115"/>
      <c r="W115"/>
      <c r="X115"/>
      <c r="Y115"/>
    </row>
    <row r="116" spans="22:25" x14ac:dyDescent="0.2">
      <c r="V116"/>
      <c r="W116"/>
      <c r="X116"/>
      <c r="Y116"/>
    </row>
    <row r="117" spans="22:25" x14ac:dyDescent="0.2">
      <c r="V117"/>
      <c r="W117"/>
      <c r="X117"/>
      <c r="Y117"/>
    </row>
    <row r="118" spans="22:25" x14ac:dyDescent="0.2">
      <c r="V118"/>
      <c r="W118"/>
      <c r="X118"/>
      <c r="Y118"/>
    </row>
    <row r="119" spans="22:25" x14ac:dyDescent="0.2">
      <c r="V119"/>
      <c r="W119"/>
      <c r="X119"/>
      <c r="Y119"/>
    </row>
    <row r="120" spans="22:25" x14ac:dyDescent="0.2">
      <c r="V120"/>
      <c r="W120"/>
      <c r="X120"/>
      <c r="Y120"/>
    </row>
    <row r="121" spans="22:25" x14ac:dyDescent="0.2">
      <c r="V121"/>
      <c r="W121"/>
      <c r="X121"/>
      <c r="Y121"/>
    </row>
    <row r="122" spans="22:25" x14ac:dyDescent="0.2">
      <c r="V122"/>
      <c r="W122"/>
      <c r="X122"/>
      <c r="Y122"/>
    </row>
    <row r="123" spans="22:25" x14ac:dyDescent="0.2">
      <c r="V123"/>
      <c r="W123"/>
      <c r="X123"/>
      <c r="Y123"/>
    </row>
    <row r="124" spans="22:25" x14ac:dyDescent="0.2">
      <c r="V124"/>
      <c r="W124"/>
      <c r="X124"/>
      <c r="Y124"/>
    </row>
    <row r="125" spans="22:25" x14ac:dyDescent="0.2">
      <c r="V125"/>
      <c r="W125"/>
      <c r="X125"/>
      <c r="Y125"/>
    </row>
    <row r="126" spans="22:25" x14ac:dyDescent="0.2">
      <c r="V126"/>
      <c r="W126"/>
      <c r="X126"/>
      <c r="Y126"/>
    </row>
    <row r="127" spans="22:25" x14ac:dyDescent="0.2">
      <c r="V127"/>
      <c r="W127"/>
      <c r="X127"/>
      <c r="Y127"/>
    </row>
    <row r="128" spans="22:25" x14ac:dyDescent="0.2">
      <c r="V128"/>
      <c r="W128"/>
      <c r="X128"/>
      <c r="Y128"/>
    </row>
    <row r="129" spans="22:25" x14ac:dyDescent="0.2">
      <c r="V129"/>
      <c r="W129"/>
      <c r="X129"/>
      <c r="Y129"/>
    </row>
    <row r="130" spans="22:25" x14ac:dyDescent="0.2">
      <c r="V130"/>
      <c r="W130"/>
      <c r="X130"/>
      <c r="Y130"/>
    </row>
    <row r="131" spans="22:25" x14ac:dyDescent="0.2">
      <c r="V131"/>
      <c r="W131"/>
      <c r="X131"/>
      <c r="Y131"/>
    </row>
    <row r="132" spans="22:25" x14ac:dyDescent="0.2">
      <c r="V132"/>
      <c r="W132"/>
      <c r="X132"/>
      <c r="Y132"/>
    </row>
    <row r="133" spans="22:25" x14ac:dyDescent="0.2">
      <c r="V133"/>
      <c r="W133"/>
      <c r="X133"/>
      <c r="Y133"/>
    </row>
    <row r="134" spans="22:25" x14ac:dyDescent="0.2">
      <c r="V134"/>
      <c r="W134"/>
      <c r="X134"/>
      <c r="Y134"/>
    </row>
    <row r="135" spans="22:25" x14ac:dyDescent="0.2">
      <c r="V135"/>
      <c r="W135"/>
      <c r="X135"/>
      <c r="Y135"/>
    </row>
    <row r="136" spans="22:25" x14ac:dyDescent="0.2">
      <c r="V136"/>
      <c r="W136"/>
      <c r="X136"/>
      <c r="Y136"/>
    </row>
    <row r="137" spans="22:25" x14ac:dyDescent="0.2">
      <c r="V137"/>
      <c r="W137"/>
      <c r="X137"/>
      <c r="Y137"/>
    </row>
    <row r="138" spans="22:25" x14ac:dyDescent="0.2">
      <c r="V138"/>
      <c r="W138"/>
      <c r="X138"/>
      <c r="Y138"/>
    </row>
    <row r="139" spans="22:25" x14ac:dyDescent="0.2">
      <c r="V139"/>
      <c r="W139"/>
      <c r="X139"/>
      <c r="Y139"/>
    </row>
    <row r="140" spans="22:25" x14ac:dyDescent="0.2">
      <c r="V140"/>
      <c r="W140"/>
      <c r="X140"/>
      <c r="Y140"/>
    </row>
    <row r="141" spans="22:25" x14ac:dyDescent="0.2">
      <c r="V141"/>
      <c r="W141"/>
      <c r="X141"/>
      <c r="Y141"/>
    </row>
    <row r="142" spans="22:25" x14ac:dyDescent="0.2">
      <c r="V142"/>
      <c r="W142"/>
      <c r="X142"/>
      <c r="Y142"/>
    </row>
    <row r="143" spans="22:25" x14ac:dyDescent="0.2">
      <c r="V143"/>
      <c r="W143"/>
      <c r="X143"/>
      <c r="Y143"/>
    </row>
    <row r="144" spans="22:25" x14ac:dyDescent="0.2">
      <c r="V144"/>
      <c r="W144"/>
      <c r="X144"/>
      <c r="Y144"/>
    </row>
    <row r="145" spans="22:25" x14ac:dyDescent="0.2">
      <c r="V145"/>
      <c r="W145"/>
      <c r="X145"/>
      <c r="Y145"/>
    </row>
    <row r="146" spans="22:25" x14ac:dyDescent="0.2">
      <c r="V146"/>
      <c r="W146"/>
      <c r="X146"/>
      <c r="Y146"/>
    </row>
    <row r="147" spans="22:25" x14ac:dyDescent="0.2">
      <c r="V147"/>
      <c r="W147"/>
      <c r="X147"/>
      <c r="Y147"/>
    </row>
    <row r="148" spans="22:25" x14ac:dyDescent="0.2">
      <c r="V148"/>
      <c r="W148"/>
      <c r="X148"/>
      <c r="Y148"/>
    </row>
    <row r="149" spans="22:25" x14ac:dyDescent="0.2">
      <c r="V149"/>
      <c r="W149"/>
      <c r="X149"/>
      <c r="Y149"/>
    </row>
    <row r="150" spans="22:25" x14ac:dyDescent="0.2">
      <c r="V150"/>
      <c r="W150"/>
      <c r="X150"/>
      <c r="Y150"/>
    </row>
    <row r="151" spans="22:25" x14ac:dyDescent="0.2">
      <c r="V151"/>
      <c r="W151"/>
      <c r="X151"/>
      <c r="Y151"/>
    </row>
    <row r="152" spans="22:25" x14ac:dyDescent="0.2">
      <c r="V152"/>
      <c r="W152"/>
      <c r="X152"/>
      <c r="Y152"/>
    </row>
    <row r="153" spans="22:25" x14ac:dyDescent="0.2">
      <c r="V153"/>
      <c r="W153"/>
      <c r="X153"/>
      <c r="Y153"/>
    </row>
    <row r="154" spans="22:25" x14ac:dyDescent="0.2">
      <c r="V154"/>
      <c r="W154"/>
      <c r="X154"/>
      <c r="Y154"/>
    </row>
    <row r="155" spans="22:25" x14ac:dyDescent="0.2">
      <c r="V155"/>
      <c r="W155"/>
      <c r="X155"/>
      <c r="Y155"/>
    </row>
    <row r="156" spans="22:25" x14ac:dyDescent="0.2">
      <c r="V156"/>
      <c r="W156"/>
      <c r="X156"/>
      <c r="Y156"/>
    </row>
    <row r="157" spans="22:25" x14ac:dyDescent="0.2">
      <c r="V157"/>
      <c r="W157"/>
      <c r="X157"/>
      <c r="Y157"/>
    </row>
    <row r="158" spans="22:25" x14ac:dyDescent="0.2">
      <c r="V158"/>
      <c r="W158"/>
      <c r="X158"/>
      <c r="Y158"/>
    </row>
    <row r="159" spans="22:25" x14ac:dyDescent="0.2">
      <c r="V159"/>
      <c r="W159"/>
      <c r="X159"/>
      <c r="Y159"/>
    </row>
    <row r="160" spans="22:25" x14ac:dyDescent="0.2">
      <c r="V160"/>
      <c r="W160"/>
      <c r="X160"/>
      <c r="Y160"/>
    </row>
    <row r="161" spans="22:25" x14ac:dyDescent="0.2">
      <c r="V161"/>
      <c r="W161"/>
      <c r="X161"/>
      <c r="Y161"/>
    </row>
    <row r="162" spans="22:25" x14ac:dyDescent="0.2">
      <c r="V162"/>
      <c r="W162"/>
      <c r="X162"/>
      <c r="Y162"/>
    </row>
    <row r="163" spans="22:25" x14ac:dyDescent="0.2">
      <c r="V163"/>
      <c r="W163"/>
      <c r="X163"/>
      <c r="Y163"/>
    </row>
    <row r="164" spans="22:25" x14ac:dyDescent="0.2">
      <c r="V164"/>
      <c r="W164"/>
      <c r="X164"/>
      <c r="Y164"/>
    </row>
    <row r="165" spans="22:25" x14ac:dyDescent="0.2">
      <c r="V165"/>
      <c r="W165"/>
      <c r="X165"/>
      <c r="Y165"/>
    </row>
    <row r="166" spans="22:25" x14ac:dyDescent="0.2">
      <c r="V166"/>
      <c r="W166"/>
      <c r="X166"/>
      <c r="Y166"/>
    </row>
    <row r="167" spans="22:25" x14ac:dyDescent="0.2">
      <c r="V167"/>
      <c r="W167"/>
      <c r="X167"/>
      <c r="Y167"/>
    </row>
    <row r="168" spans="22:25" x14ac:dyDescent="0.2">
      <c r="V168"/>
      <c r="W168"/>
      <c r="X168"/>
      <c r="Y168"/>
    </row>
    <row r="169" spans="22:25" x14ac:dyDescent="0.2">
      <c r="V169"/>
      <c r="W169"/>
      <c r="X169"/>
      <c r="Y169"/>
    </row>
    <row r="170" spans="22:25" x14ac:dyDescent="0.2">
      <c r="V170"/>
      <c r="W170"/>
      <c r="X170"/>
      <c r="Y170"/>
    </row>
    <row r="171" spans="22:25" x14ac:dyDescent="0.2">
      <c r="V171"/>
      <c r="W171"/>
      <c r="X171"/>
      <c r="Y171"/>
    </row>
    <row r="172" spans="22:25" x14ac:dyDescent="0.2">
      <c r="V172"/>
      <c r="W172"/>
      <c r="X172"/>
      <c r="Y172"/>
    </row>
    <row r="173" spans="22:25" x14ac:dyDescent="0.2">
      <c r="V173"/>
      <c r="W173"/>
      <c r="X173"/>
      <c r="Y173"/>
    </row>
    <row r="174" spans="22:25" x14ac:dyDescent="0.2">
      <c r="V174"/>
      <c r="W174"/>
      <c r="X174"/>
      <c r="Y174"/>
    </row>
    <row r="175" spans="22:25" x14ac:dyDescent="0.2">
      <c r="V175"/>
      <c r="W175"/>
      <c r="X175"/>
      <c r="Y175"/>
    </row>
    <row r="176" spans="22:25" x14ac:dyDescent="0.2">
      <c r="V176"/>
      <c r="W176"/>
      <c r="X176"/>
      <c r="Y176"/>
    </row>
    <row r="177" spans="22:25" x14ac:dyDescent="0.2">
      <c r="V177"/>
      <c r="W177"/>
      <c r="X177"/>
      <c r="Y177"/>
    </row>
    <row r="178" spans="22:25" x14ac:dyDescent="0.2">
      <c r="V178"/>
      <c r="W178"/>
      <c r="X178"/>
      <c r="Y178"/>
    </row>
    <row r="179" spans="22:25" x14ac:dyDescent="0.2">
      <c r="V179"/>
      <c r="W179"/>
      <c r="X179"/>
      <c r="Y179"/>
    </row>
    <row r="180" spans="22:25" x14ac:dyDescent="0.2">
      <c r="V180"/>
      <c r="W180"/>
      <c r="X180"/>
      <c r="Y180"/>
    </row>
    <row r="181" spans="22:25" x14ac:dyDescent="0.2">
      <c r="V181"/>
      <c r="W181"/>
      <c r="X181"/>
      <c r="Y181"/>
    </row>
    <row r="182" spans="22:25" x14ac:dyDescent="0.2">
      <c r="V182"/>
      <c r="W182"/>
      <c r="X182"/>
      <c r="Y182"/>
    </row>
    <row r="183" spans="22:25" x14ac:dyDescent="0.2">
      <c r="V183"/>
      <c r="W183"/>
      <c r="X183"/>
      <c r="Y183"/>
    </row>
    <row r="184" spans="22:25" x14ac:dyDescent="0.2">
      <c r="V184"/>
      <c r="W184"/>
      <c r="X184"/>
      <c r="Y184"/>
    </row>
    <row r="185" spans="22:25" x14ac:dyDescent="0.2">
      <c r="V185"/>
      <c r="W185"/>
      <c r="X185"/>
      <c r="Y185"/>
    </row>
    <row r="186" spans="22:25" x14ac:dyDescent="0.2">
      <c r="V186"/>
      <c r="W186"/>
      <c r="X186"/>
      <c r="Y186"/>
    </row>
    <row r="187" spans="22:25" x14ac:dyDescent="0.2">
      <c r="V187"/>
      <c r="W187"/>
      <c r="X187"/>
      <c r="Y187"/>
    </row>
    <row r="188" spans="22:25" x14ac:dyDescent="0.2">
      <c r="V188"/>
      <c r="W188"/>
      <c r="X188"/>
      <c r="Y188"/>
    </row>
    <row r="189" spans="22:25" x14ac:dyDescent="0.2">
      <c r="V189"/>
      <c r="W189"/>
      <c r="X189"/>
      <c r="Y189"/>
    </row>
    <row r="190" spans="22:25" x14ac:dyDescent="0.2">
      <c r="V190"/>
      <c r="W190"/>
      <c r="X190"/>
      <c r="Y190"/>
    </row>
    <row r="191" spans="22:25" x14ac:dyDescent="0.2">
      <c r="V191"/>
      <c r="W191"/>
      <c r="X191"/>
      <c r="Y191"/>
    </row>
    <row r="192" spans="22:25" x14ac:dyDescent="0.2">
      <c r="V192"/>
      <c r="W192"/>
      <c r="X192"/>
      <c r="Y192"/>
    </row>
    <row r="193" spans="22:25" x14ac:dyDescent="0.2">
      <c r="V193"/>
      <c r="W193"/>
      <c r="X193"/>
      <c r="Y193"/>
    </row>
    <row r="194" spans="22:25" x14ac:dyDescent="0.2">
      <c r="V194"/>
      <c r="W194"/>
      <c r="X194"/>
      <c r="Y194"/>
    </row>
    <row r="195" spans="22:25" x14ac:dyDescent="0.2">
      <c r="V195"/>
      <c r="W195"/>
      <c r="X195"/>
      <c r="Y195"/>
    </row>
    <row r="196" spans="22:25" x14ac:dyDescent="0.2">
      <c r="V196"/>
      <c r="W196"/>
      <c r="X196"/>
      <c r="Y196"/>
    </row>
    <row r="197" spans="22:25" x14ac:dyDescent="0.2">
      <c r="V197"/>
      <c r="W197"/>
      <c r="X197"/>
      <c r="Y197"/>
    </row>
    <row r="198" spans="22:25" x14ac:dyDescent="0.2">
      <c r="V198"/>
      <c r="W198"/>
      <c r="X198"/>
      <c r="Y198"/>
    </row>
    <row r="199" spans="22:25" x14ac:dyDescent="0.2">
      <c r="V199"/>
      <c r="W199"/>
      <c r="X199"/>
      <c r="Y199"/>
    </row>
    <row r="200" spans="22:25" x14ac:dyDescent="0.2">
      <c r="V200"/>
      <c r="W200"/>
      <c r="X200"/>
      <c r="Y200"/>
    </row>
    <row r="201" spans="22:25" x14ac:dyDescent="0.2">
      <c r="V201"/>
      <c r="W201"/>
      <c r="X201"/>
      <c r="Y201"/>
    </row>
    <row r="202" spans="22:25" x14ac:dyDescent="0.2">
      <c r="V202"/>
      <c r="W202"/>
      <c r="X202"/>
      <c r="Y202"/>
    </row>
    <row r="203" spans="22:25" x14ac:dyDescent="0.2">
      <c r="V203"/>
      <c r="W203"/>
      <c r="X203"/>
      <c r="Y203"/>
    </row>
    <row r="204" spans="22:25" x14ac:dyDescent="0.2">
      <c r="V204"/>
      <c r="W204"/>
      <c r="X204"/>
      <c r="Y204"/>
    </row>
    <row r="205" spans="22:25" x14ac:dyDescent="0.2">
      <c r="V205"/>
      <c r="W205"/>
      <c r="X205"/>
      <c r="Y205"/>
    </row>
    <row r="206" spans="22:25" x14ac:dyDescent="0.2">
      <c r="V206"/>
      <c r="W206"/>
      <c r="X206"/>
      <c r="Y206"/>
    </row>
    <row r="207" spans="22:25" x14ac:dyDescent="0.2">
      <c r="V207"/>
      <c r="W207"/>
      <c r="X207"/>
      <c r="Y207"/>
    </row>
    <row r="208" spans="22:25" x14ac:dyDescent="0.2">
      <c r="V208"/>
      <c r="W208"/>
      <c r="X208"/>
      <c r="Y208"/>
    </row>
    <row r="209" spans="22:25" x14ac:dyDescent="0.2">
      <c r="V209"/>
      <c r="W209"/>
      <c r="X209"/>
      <c r="Y209"/>
    </row>
    <row r="210" spans="22:25" x14ac:dyDescent="0.2">
      <c r="V210"/>
      <c r="W210"/>
      <c r="X210"/>
      <c r="Y210"/>
    </row>
    <row r="211" spans="22:25" x14ac:dyDescent="0.2">
      <c r="V211"/>
      <c r="W211"/>
      <c r="X211"/>
      <c r="Y211"/>
    </row>
    <row r="212" spans="22:25" x14ac:dyDescent="0.2">
      <c r="V212"/>
      <c r="W212"/>
      <c r="X212"/>
      <c r="Y212"/>
    </row>
    <row r="213" spans="22:25" x14ac:dyDescent="0.2">
      <c r="V213"/>
      <c r="W213"/>
      <c r="X213"/>
      <c r="Y213"/>
    </row>
    <row r="214" spans="22:25" x14ac:dyDescent="0.2">
      <c r="V214"/>
      <c r="W214"/>
      <c r="X214"/>
      <c r="Y214"/>
    </row>
    <row r="215" spans="22:25" x14ac:dyDescent="0.2">
      <c r="V215"/>
      <c r="W215"/>
      <c r="X215"/>
      <c r="Y215"/>
    </row>
    <row r="216" spans="22:25" x14ac:dyDescent="0.2">
      <c r="V216"/>
      <c r="W216"/>
      <c r="X216"/>
      <c r="Y216"/>
    </row>
    <row r="217" spans="22:25" x14ac:dyDescent="0.2">
      <c r="V217"/>
      <c r="W217"/>
      <c r="X217"/>
      <c r="Y217"/>
    </row>
    <row r="218" spans="22:25" x14ac:dyDescent="0.2">
      <c r="V218"/>
      <c r="W218"/>
      <c r="X218"/>
      <c r="Y218"/>
    </row>
    <row r="219" spans="22:25" x14ac:dyDescent="0.2">
      <c r="V219"/>
      <c r="W219"/>
      <c r="X219"/>
      <c r="Y219"/>
    </row>
    <row r="220" spans="22:25" x14ac:dyDescent="0.2">
      <c r="V220"/>
      <c r="W220"/>
      <c r="X220"/>
      <c r="Y220"/>
    </row>
    <row r="221" spans="22:25" x14ac:dyDescent="0.2">
      <c r="V221"/>
      <c r="W221"/>
      <c r="X221"/>
      <c r="Y221"/>
    </row>
    <row r="222" spans="22:25" x14ac:dyDescent="0.2">
      <c r="V222"/>
      <c r="W222"/>
      <c r="X222"/>
      <c r="Y222"/>
    </row>
    <row r="223" spans="22:25" x14ac:dyDescent="0.2">
      <c r="V223"/>
      <c r="W223"/>
      <c r="X223"/>
      <c r="Y223"/>
    </row>
    <row r="224" spans="22:25" x14ac:dyDescent="0.2">
      <c r="V224"/>
      <c r="W224"/>
      <c r="X224"/>
      <c r="Y224"/>
    </row>
    <row r="225" spans="22:25" x14ac:dyDescent="0.2">
      <c r="V225"/>
      <c r="W225"/>
      <c r="X225"/>
      <c r="Y225"/>
    </row>
    <row r="226" spans="22:25" x14ac:dyDescent="0.2">
      <c r="V226"/>
      <c r="W226"/>
      <c r="X226"/>
      <c r="Y226"/>
    </row>
    <row r="227" spans="22:25" x14ac:dyDescent="0.2">
      <c r="V227"/>
      <c r="W227"/>
      <c r="X227"/>
      <c r="Y227"/>
    </row>
    <row r="228" spans="22:25" x14ac:dyDescent="0.2">
      <c r="V228"/>
      <c r="W228"/>
      <c r="X228"/>
      <c r="Y228"/>
    </row>
    <row r="229" spans="22:25" x14ac:dyDescent="0.2">
      <c r="V229"/>
      <c r="W229"/>
      <c r="X229"/>
      <c r="Y229"/>
    </row>
    <row r="230" spans="22:25" x14ac:dyDescent="0.2">
      <c r="V230"/>
      <c r="W230"/>
      <c r="X230"/>
      <c r="Y230"/>
    </row>
    <row r="231" spans="22:25" x14ac:dyDescent="0.2">
      <c r="V231"/>
      <c r="W231"/>
      <c r="X231"/>
      <c r="Y231"/>
    </row>
    <row r="232" spans="22:25" x14ac:dyDescent="0.2">
      <c r="V232"/>
      <c r="W232"/>
      <c r="X232"/>
      <c r="Y232"/>
    </row>
    <row r="233" spans="22:25" x14ac:dyDescent="0.2">
      <c r="V233"/>
      <c r="W233"/>
      <c r="X233"/>
      <c r="Y233"/>
    </row>
    <row r="234" spans="22:25" x14ac:dyDescent="0.2">
      <c r="V234"/>
      <c r="W234"/>
      <c r="X234"/>
      <c r="Y234"/>
    </row>
    <row r="235" spans="22:25" x14ac:dyDescent="0.2">
      <c r="V235"/>
      <c r="W235"/>
      <c r="X235"/>
      <c r="Y235"/>
    </row>
    <row r="236" spans="22:25" x14ac:dyDescent="0.2">
      <c r="V236"/>
      <c r="W236"/>
      <c r="X236"/>
      <c r="Y236"/>
    </row>
    <row r="237" spans="22:25" x14ac:dyDescent="0.2">
      <c r="V237"/>
      <c r="W237"/>
      <c r="X237"/>
      <c r="Y237"/>
    </row>
    <row r="238" spans="22:25" x14ac:dyDescent="0.2">
      <c r="V238"/>
      <c r="W238"/>
      <c r="X238"/>
      <c r="Y238"/>
    </row>
    <row r="239" spans="22:25" x14ac:dyDescent="0.2">
      <c r="V239"/>
      <c r="W239"/>
      <c r="X239"/>
      <c r="Y239"/>
    </row>
    <row r="240" spans="22:25" x14ac:dyDescent="0.2">
      <c r="V240"/>
      <c r="W240"/>
      <c r="X240"/>
      <c r="Y240"/>
    </row>
    <row r="241" spans="22:25" x14ac:dyDescent="0.2">
      <c r="V241"/>
      <c r="W241"/>
      <c r="X241"/>
      <c r="Y241"/>
    </row>
    <row r="242" spans="22:25" x14ac:dyDescent="0.2">
      <c r="V242"/>
      <c r="W242"/>
      <c r="X242"/>
      <c r="Y242"/>
    </row>
    <row r="243" spans="22:25" x14ac:dyDescent="0.2">
      <c r="V243"/>
      <c r="W243"/>
      <c r="X243"/>
      <c r="Y243"/>
    </row>
    <row r="244" spans="22:25" x14ac:dyDescent="0.2">
      <c r="V244"/>
      <c r="W244"/>
      <c r="X244"/>
      <c r="Y244"/>
    </row>
    <row r="245" spans="22:25" x14ac:dyDescent="0.2">
      <c r="V245"/>
      <c r="W245"/>
      <c r="X245"/>
      <c r="Y245"/>
    </row>
    <row r="246" spans="22:25" x14ac:dyDescent="0.2">
      <c r="V246"/>
      <c r="W246"/>
      <c r="X246"/>
      <c r="Y246"/>
    </row>
    <row r="247" spans="22:25" x14ac:dyDescent="0.2">
      <c r="V247"/>
      <c r="W247"/>
      <c r="X247"/>
      <c r="Y247"/>
    </row>
    <row r="248" spans="22:25" x14ac:dyDescent="0.2">
      <c r="V248"/>
      <c r="W248"/>
      <c r="X248"/>
      <c r="Y248"/>
    </row>
    <row r="249" spans="22:25" x14ac:dyDescent="0.2">
      <c r="V249"/>
      <c r="W249"/>
      <c r="X249"/>
      <c r="Y249"/>
    </row>
    <row r="250" spans="22:25" x14ac:dyDescent="0.2">
      <c r="V250"/>
      <c r="W250"/>
      <c r="X250"/>
      <c r="Y250"/>
    </row>
    <row r="251" spans="22:25" x14ac:dyDescent="0.2">
      <c r="V251"/>
      <c r="W251"/>
      <c r="X251"/>
      <c r="Y251"/>
    </row>
    <row r="252" spans="22:25" x14ac:dyDescent="0.2">
      <c r="V252"/>
      <c r="W252"/>
      <c r="X252"/>
      <c r="Y252"/>
    </row>
    <row r="253" spans="22:25" x14ac:dyDescent="0.2">
      <c r="V253"/>
      <c r="W253"/>
      <c r="X253"/>
      <c r="Y253"/>
    </row>
    <row r="254" spans="22:25" x14ac:dyDescent="0.2">
      <c r="V254"/>
      <c r="W254"/>
      <c r="X254"/>
      <c r="Y254"/>
    </row>
    <row r="255" spans="22:25" x14ac:dyDescent="0.2">
      <c r="V255"/>
      <c r="W255"/>
      <c r="X255"/>
      <c r="Y255"/>
    </row>
    <row r="256" spans="22:25" x14ac:dyDescent="0.2">
      <c r="V256"/>
      <c r="W256"/>
      <c r="X256"/>
      <c r="Y256"/>
    </row>
    <row r="257" spans="22:25" x14ac:dyDescent="0.2">
      <c r="V257"/>
      <c r="W257"/>
      <c r="X257"/>
      <c r="Y257"/>
    </row>
    <row r="258" spans="22:25" x14ac:dyDescent="0.2">
      <c r="V258"/>
      <c r="W258"/>
      <c r="X258"/>
      <c r="Y258"/>
    </row>
    <row r="259" spans="22:25" x14ac:dyDescent="0.2">
      <c r="V259"/>
      <c r="W259"/>
      <c r="X259"/>
      <c r="Y259"/>
    </row>
    <row r="260" spans="22:25" x14ac:dyDescent="0.2">
      <c r="V260"/>
      <c r="W260"/>
      <c r="X260"/>
      <c r="Y260"/>
    </row>
    <row r="261" spans="22:25" x14ac:dyDescent="0.2">
      <c r="V261"/>
      <c r="W261"/>
      <c r="X261"/>
      <c r="Y261"/>
    </row>
    <row r="262" spans="22:25" x14ac:dyDescent="0.2">
      <c r="V262"/>
      <c r="W262"/>
      <c r="X262"/>
      <c r="Y262"/>
    </row>
    <row r="263" spans="22:25" x14ac:dyDescent="0.2">
      <c r="V263"/>
      <c r="W263"/>
      <c r="X263"/>
      <c r="Y263"/>
    </row>
    <row r="264" spans="22:25" x14ac:dyDescent="0.2">
      <c r="V264"/>
      <c r="W264"/>
      <c r="X264"/>
      <c r="Y264"/>
    </row>
    <row r="265" spans="22:25" x14ac:dyDescent="0.2">
      <c r="V265"/>
      <c r="W265"/>
      <c r="X265"/>
      <c r="Y265"/>
    </row>
    <row r="266" spans="22:25" x14ac:dyDescent="0.2">
      <c r="V266"/>
      <c r="W266"/>
      <c r="X266"/>
      <c r="Y266"/>
    </row>
    <row r="267" spans="22:25" x14ac:dyDescent="0.2">
      <c r="V267"/>
      <c r="W267"/>
      <c r="X267"/>
      <c r="Y267"/>
    </row>
    <row r="268" spans="22:25" x14ac:dyDescent="0.2">
      <c r="V268"/>
      <c r="W268"/>
      <c r="X268"/>
      <c r="Y268"/>
    </row>
    <row r="269" spans="22:25" x14ac:dyDescent="0.2">
      <c r="V269"/>
      <c r="W269"/>
      <c r="X269"/>
      <c r="Y269"/>
    </row>
    <row r="270" spans="22:25" x14ac:dyDescent="0.2">
      <c r="V270"/>
      <c r="W270"/>
      <c r="X270"/>
      <c r="Y270"/>
    </row>
    <row r="271" spans="22:25" x14ac:dyDescent="0.2">
      <c r="V271"/>
      <c r="W271"/>
      <c r="X271"/>
      <c r="Y271"/>
    </row>
    <row r="272" spans="22:25" x14ac:dyDescent="0.2">
      <c r="V272"/>
      <c r="W272"/>
      <c r="X272"/>
      <c r="Y272"/>
    </row>
    <row r="273" spans="22:25" x14ac:dyDescent="0.2">
      <c r="V273"/>
      <c r="W273"/>
      <c r="X273"/>
      <c r="Y273"/>
    </row>
    <row r="274" spans="22:25" x14ac:dyDescent="0.2">
      <c r="V274"/>
      <c r="W274"/>
      <c r="X274"/>
      <c r="Y274"/>
    </row>
    <row r="275" spans="22:25" x14ac:dyDescent="0.2">
      <c r="V275"/>
      <c r="W275"/>
      <c r="X275"/>
      <c r="Y275"/>
    </row>
    <row r="276" spans="22:25" x14ac:dyDescent="0.2">
      <c r="V276"/>
      <c r="W276"/>
      <c r="X276"/>
      <c r="Y276"/>
    </row>
    <row r="277" spans="22:25" x14ac:dyDescent="0.2">
      <c r="V277"/>
      <c r="W277"/>
      <c r="X277"/>
      <c r="Y277"/>
    </row>
    <row r="278" spans="22:25" x14ac:dyDescent="0.2">
      <c r="V278"/>
      <c r="W278"/>
      <c r="X278"/>
      <c r="Y278"/>
    </row>
    <row r="279" spans="22:25" x14ac:dyDescent="0.2">
      <c r="V279"/>
      <c r="W279"/>
      <c r="X279"/>
      <c r="Y279"/>
    </row>
    <row r="280" spans="22:25" x14ac:dyDescent="0.2">
      <c r="V280"/>
      <c r="W280"/>
      <c r="X280"/>
      <c r="Y280"/>
    </row>
    <row r="281" spans="22:25" x14ac:dyDescent="0.2">
      <c r="V281"/>
      <c r="W281"/>
      <c r="X281"/>
      <c r="Y281"/>
    </row>
    <row r="282" spans="22:25" x14ac:dyDescent="0.2">
      <c r="V282"/>
      <c r="W282"/>
      <c r="X282"/>
      <c r="Y282"/>
    </row>
    <row r="283" spans="22:25" x14ac:dyDescent="0.2">
      <c r="V283"/>
      <c r="W283"/>
      <c r="X283"/>
      <c r="Y283"/>
    </row>
    <row r="284" spans="22:25" x14ac:dyDescent="0.2">
      <c r="V284"/>
      <c r="W284"/>
      <c r="X284"/>
      <c r="Y284"/>
    </row>
    <row r="285" spans="22:25" x14ac:dyDescent="0.2">
      <c r="V285"/>
      <c r="W285"/>
      <c r="X285"/>
      <c r="Y285"/>
    </row>
    <row r="286" spans="22:25" x14ac:dyDescent="0.2">
      <c r="V286"/>
      <c r="W286"/>
      <c r="X286"/>
      <c r="Y286"/>
    </row>
    <row r="287" spans="22:25" x14ac:dyDescent="0.2">
      <c r="V287"/>
      <c r="W287"/>
      <c r="X287"/>
      <c r="Y287"/>
    </row>
    <row r="288" spans="22:25" x14ac:dyDescent="0.2">
      <c r="V288"/>
      <c r="W288"/>
      <c r="X288"/>
      <c r="Y288"/>
    </row>
    <row r="289" spans="22:25" x14ac:dyDescent="0.2">
      <c r="V289"/>
      <c r="W289"/>
      <c r="X289"/>
      <c r="Y289"/>
    </row>
    <row r="290" spans="22:25" x14ac:dyDescent="0.2">
      <c r="V290"/>
      <c r="W290"/>
      <c r="X290"/>
      <c r="Y290"/>
    </row>
    <row r="291" spans="22:25" x14ac:dyDescent="0.2">
      <c r="V291"/>
      <c r="W291"/>
      <c r="X291"/>
      <c r="Y291"/>
    </row>
    <row r="292" spans="22:25" x14ac:dyDescent="0.2">
      <c r="V292"/>
      <c r="W292"/>
      <c r="X292"/>
      <c r="Y292"/>
    </row>
    <row r="293" spans="22:25" x14ac:dyDescent="0.2">
      <c r="V293"/>
      <c r="W293"/>
      <c r="X293"/>
      <c r="Y293"/>
    </row>
    <row r="294" spans="22:25" x14ac:dyDescent="0.2">
      <c r="V294"/>
      <c r="W294"/>
      <c r="X294"/>
      <c r="Y294"/>
    </row>
    <row r="295" spans="22:25" x14ac:dyDescent="0.2">
      <c r="V295"/>
      <c r="W295"/>
      <c r="X295"/>
      <c r="Y295"/>
    </row>
    <row r="296" spans="22:25" x14ac:dyDescent="0.2">
      <c r="V296"/>
      <c r="W296"/>
      <c r="X296"/>
      <c r="Y296"/>
    </row>
    <row r="297" spans="22:25" x14ac:dyDescent="0.2">
      <c r="V297"/>
      <c r="W297"/>
      <c r="X297"/>
      <c r="Y297"/>
    </row>
    <row r="298" spans="22:25" x14ac:dyDescent="0.2">
      <c r="V298"/>
      <c r="W298"/>
      <c r="X298"/>
      <c r="Y298"/>
    </row>
    <row r="299" spans="22:25" x14ac:dyDescent="0.2">
      <c r="V299"/>
      <c r="W299"/>
      <c r="X299"/>
      <c r="Y299"/>
    </row>
    <row r="300" spans="22:25" x14ac:dyDescent="0.2">
      <c r="V300"/>
      <c r="W300"/>
      <c r="X300"/>
      <c r="Y300"/>
    </row>
    <row r="301" spans="22:25" x14ac:dyDescent="0.2">
      <c r="V301"/>
      <c r="W301"/>
      <c r="X301"/>
      <c r="Y301"/>
    </row>
    <row r="302" spans="22:25" x14ac:dyDescent="0.2">
      <c r="V302"/>
      <c r="W302"/>
      <c r="X302"/>
      <c r="Y302"/>
    </row>
    <row r="303" spans="22:25" x14ac:dyDescent="0.2">
      <c r="V303"/>
      <c r="W303"/>
      <c r="X303"/>
      <c r="Y303"/>
    </row>
    <row r="304" spans="22:25" x14ac:dyDescent="0.2">
      <c r="V304"/>
      <c r="W304"/>
      <c r="X304"/>
      <c r="Y304"/>
    </row>
    <row r="305" spans="22:25" x14ac:dyDescent="0.2">
      <c r="V305"/>
      <c r="W305"/>
      <c r="X305"/>
      <c r="Y305"/>
    </row>
    <row r="306" spans="22:25" x14ac:dyDescent="0.2">
      <c r="V306"/>
      <c r="W306"/>
      <c r="X306"/>
      <c r="Y306"/>
    </row>
    <row r="307" spans="22:25" x14ac:dyDescent="0.2">
      <c r="V307"/>
      <c r="W307"/>
      <c r="X307"/>
      <c r="Y307"/>
    </row>
    <row r="308" spans="22:25" x14ac:dyDescent="0.2">
      <c r="V308"/>
      <c r="W308"/>
      <c r="X308"/>
      <c r="Y308"/>
    </row>
    <row r="309" spans="22:25" x14ac:dyDescent="0.2">
      <c r="V309"/>
      <c r="W309"/>
      <c r="X309"/>
      <c r="Y309"/>
    </row>
    <row r="310" spans="22:25" x14ac:dyDescent="0.2">
      <c r="V310"/>
      <c r="W310"/>
      <c r="X310"/>
      <c r="Y310"/>
    </row>
    <row r="311" spans="22:25" x14ac:dyDescent="0.2">
      <c r="V311"/>
      <c r="W311"/>
      <c r="X311"/>
      <c r="Y311"/>
    </row>
    <row r="312" spans="22:25" x14ac:dyDescent="0.2">
      <c r="V312"/>
      <c r="W312"/>
      <c r="X312"/>
      <c r="Y312"/>
    </row>
    <row r="313" spans="22:25" x14ac:dyDescent="0.2">
      <c r="V313"/>
      <c r="W313"/>
      <c r="X313"/>
      <c r="Y313"/>
    </row>
    <row r="314" spans="22:25" x14ac:dyDescent="0.2">
      <c r="V314"/>
      <c r="W314"/>
      <c r="X314"/>
      <c r="Y314"/>
    </row>
    <row r="315" spans="22:25" x14ac:dyDescent="0.2">
      <c r="V315"/>
      <c r="W315"/>
      <c r="X315"/>
      <c r="Y315"/>
    </row>
    <row r="316" spans="22:25" x14ac:dyDescent="0.2">
      <c r="V316"/>
      <c r="W316"/>
      <c r="X316"/>
      <c r="Y316"/>
    </row>
    <row r="317" spans="22:25" x14ac:dyDescent="0.2">
      <c r="V317"/>
      <c r="W317"/>
      <c r="X317"/>
      <c r="Y317"/>
    </row>
    <row r="318" spans="22:25" x14ac:dyDescent="0.2">
      <c r="V318"/>
      <c r="W318"/>
      <c r="X318"/>
      <c r="Y318"/>
    </row>
    <row r="319" spans="22:25" x14ac:dyDescent="0.2">
      <c r="V319"/>
      <c r="W319"/>
      <c r="X319"/>
      <c r="Y319"/>
    </row>
    <row r="320" spans="22:25" x14ac:dyDescent="0.2">
      <c r="V320"/>
      <c r="W320"/>
      <c r="X320"/>
      <c r="Y320"/>
    </row>
    <row r="321" spans="22:25" x14ac:dyDescent="0.2">
      <c r="V321"/>
      <c r="W321"/>
      <c r="X321"/>
      <c r="Y321"/>
    </row>
    <row r="322" spans="22:25" x14ac:dyDescent="0.2">
      <c r="V322"/>
      <c r="W322"/>
      <c r="X322"/>
      <c r="Y322"/>
    </row>
    <row r="323" spans="22:25" x14ac:dyDescent="0.2">
      <c r="V323"/>
      <c r="W323"/>
      <c r="X323"/>
      <c r="Y323"/>
    </row>
    <row r="324" spans="22:25" x14ac:dyDescent="0.2">
      <c r="V324"/>
      <c r="W324"/>
      <c r="X324"/>
      <c r="Y324"/>
    </row>
    <row r="325" spans="22:25" x14ac:dyDescent="0.2">
      <c r="V325"/>
      <c r="W325"/>
      <c r="X325"/>
      <c r="Y325"/>
    </row>
    <row r="326" spans="22:25" x14ac:dyDescent="0.2">
      <c r="V326"/>
      <c r="W326"/>
      <c r="X326"/>
      <c r="Y326"/>
    </row>
    <row r="327" spans="22:25" x14ac:dyDescent="0.2">
      <c r="V327"/>
      <c r="W327"/>
      <c r="X327"/>
      <c r="Y327"/>
    </row>
    <row r="328" spans="22:25" x14ac:dyDescent="0.2">
      <c r="V328"/>
      <c r="W328"/>
      <c r="X328"/>
      <c r="Y328"/>
    </row>
    <row r="329" spans="22:25" x14ac:dyDescent="0.2">
      <c r="V329"/>
      <c r="W329"/>
      <c r="X329"/>
      <c r="Y329"/>
    </row>
    <row r="330" spans="22:25" x14ac:dyDescent="0.2">
      <c r="V330"/>
      <c r="W330"/>
      <c r="X330"/>
      <c r="Y330"/>
    </row>
    <row r="331" spans="22:25" x14ac:dyDescent="0.2">
      <c r="V331"/>
      <c r="W331"/>
      <c r="X331"/>
      <c r="Y331"/>
    </row>
    <row r="332" spans="22:25" x14ac:dyDescent="0.2">
      <c r="V332"/>
      <c r="W332"/>
      <c r="X332"/>
      <c r="Y332"/>
    </row>
    <row r="333" spans="22:25" x14ac:dyDescent="0.2">
      <c r="V333"/>
      <c r="W333"/>
      <c r="X333"/>
      <c r="Y333"/>
    </row>
    <row r="334" spans="22:25" x14ac:dyDescent="0.2">
      <c r="V334"/>
      <c r="W334"/>
      <c r="X334"/>
      <c r="Y334"/>
    </row>
    <row r="335" spans="22:25" x14ac:dyDescent="0.2">
      <c r="V335"/>
      <c r="W335"/>
      <c r="X335"/>
      <c r="Y335"/>
    </row>
    <row r="336" spans="22:25" x14ac:dyDescent="0.2">
      <c r="V336"/>
      <c r="W336"/>
      <c r="X336"/>
      <c r="Y336"/>
    </row>
    <row r="337" spans="22:25" x14ac:dyDescent="0.2">
      <c r="V337"/>
      <c r="W337"/>
      <c r="X337"/>
      <c r="Y337"/>
    </row>
    <row r="338" spans="22:25" x14ac:dyDescent="0.2">
      <c r="V338"/>
      <c r="W338"/>
      <c r="X338"/>
      <c r="Y338"/>
    </row>
    <row r="339" spans="22:25" x14ac:dyDescent="0.2">
      <c r="V339"/>
      <c r="W339"/>
      <c r="X339"/>
      <c r="Y339"/>
    </row>
    <row r="340" spans="22:25" x14ac:dyDescent="0.2">
      <c r="V340"/>
      <c r="W340"/>
      <c r="X340"/>
      <c r="Y340"/>
    </row>
    <row r="341" spans="22:25" x14ac:dyDescent="0.2">
      <c r="V341"/>
      <c r="W341"/>
      <c r="X341"/>
      <c r="Y341"/>
    </row>
    <row r="342" spans="22:25" x14ac:dyDescent="0.2">
      <c r="V342"/>
      <c r="W342"/>
      <c r="X342"/>
      <c r="Y342"/>
    </row>
    <row r="343" spans="22:25" x14ac:dyDescent="0.2">
      <c r="V343"/>
      <c r="W343"/>
      <c r="X343"/>
      <c r="Y343"/>
    </row>
    <row r="344" spans="22:25" x14ac:dyDescent="0.2">
      <c r="V344"/>
      <c r="W344"/>
      <c r="X344"/>
      <c r="Y344"/>
    </row>
    <row r="345" spans="22:25" x14ac:dyDescent="0.2">
      <c r="V345"/>
      <c r="W345"/>
      <c r="X345"/>
      <c r="Y345"/>
    </row>
    <row r="346" spans="22:25" x14ac:dyDescent="0.2">
      <c r="V346"/>
      <c r="W346"/>
      <c r="X346"/>
      <c r="Y346"/>
    </row>
    <row r="347" spans="22:25" x14ac:dyDescent="0.2">
      <c r="V347"/>
      <c r="W347"/>
      <c r="X347"/>
      <c r="Y347"/>
    </row>
    <row r="348" spans="22:25" x14ac:dyDescent="0.2">
      <c r="V348"/>
      <c r="W348"/>
      <c r="X348"/>
      <c r="Y348"/>
    </row>
    <row r="349" spans="22:25" x14ac:dyDescent="0.2">
      <c r="V349"/>
      <c r="W349"/>
      <c r="X349"/>
      <c r="Y349"/>
    </row>
    <row r="350" spans="22:25" x14ac:dyDescent="0.2">
      <c r="V350"/>
      <c r="W350"/>
      <c r="X350"/>
      <c r="Y350"/>
    </row>
    <row r="351" spans="22:25" x14ac:dyDescent="0.2">
      <c r="V351"/>
      <c r="W351"/>
      <c r="X351"/>
      <c r="Y351"/>
    </row>
    <row r="352" spans="22:25" x14ac:dyDescent="0.2">
      <c r="V352"/>
      <c r="W352"/>
      <c r="X352"/>
      <c r="Y352"/>
    </row>
    <row r="353" spans="22:25" x14ac:dyDescent="0.2">
      <c r="V353"/>
      <c r="W353"/>
      <c r="X353"/>
      <c r="Y353"/>
    </row>
    <row r="354" spans="22:25" x14ac:dyDescent="0.2">
      <c r="V354"/>
      <c r="W354"/>
      <c r="X354"/>
      <c r="Y354"/>
    </row>
    <row r="355" spans="22:25" x14ac:dyDescent="0.2">
      <c r="V355"/>
      <c r="W355"/>
      <c r="X355"/>
      <c r="Y355"/>
    </row>
    <row r="356" spans="22:25" x14ac:dyDescent="0.2">
      <c r="V356"/>
      <c r="W356"/>
      <c r="X356"/>
      <c r="Y356"/>
    </row>
    <row r="357" spans="22:25" x14ac:dyDescent="0.2">
      <c r="V357"/>
      <c r="W357"/>
      <c r="X357"/>
      <c r="Y357"/>
    </row>
    <row r="358" spans="22:25" x14ac:dyDescent="0.2">
      <c r="V358"/>
      <c r="W358"/>
      <c r="X358"/>
      <c r="Y358"/>
    </row>
    <row r="359" spans="22:25" x14ac:dyDescent="0.2">
      <c r="V359"/>
      <c r="W359"/>
      <c r="X359"/>
      <c r="Y359"/>
    </row>
    <row r="360" spans="22:25" x14ac:dyDescent="0.2">
      <c r="V360"/>
      <c r="W360"/>
      <c r="X360"/>
      <c r="Y360"/>
    </row>
    <row r="361" spans="22:25" x14ac:dyDescent="0.2">
      <c r="V361"/>
      <c r="W361"/>
      <c r="X361"/>
      <c r="Y361"/>
    </row>
    <row r="362" spans="22:25" x14ac:dyDescent="0.2">
      <c r="V362"/>
      <c r="W362"/>
      <c r="X362"/>
      <c r="Y362"/>
    </row>
    <row r="363" spans="22:25" x14ac:dyDescent="0.2">
      <c r="V363"/>
      <c r="W363"/>
      <c r="X363"/>
      <c r="Y363"/>
    </row>
    <row r="364" spans="22:25" x14ac:dyDescent="0.2">
      <c r="V364"/>
      <c r="W364"/>
      <c r="X364"/>
      <c r="Y364"/>
    </row>
    <row r="365" spans="22:25" x14ac:dyDescent="0.2">
      <c r="V365"/>
      <c r="W365"/>
      <c r="X365"/>
      <c r="Y365"/>
    </row>
    <row r="366" spans="22:25" x14ac:dyDescent="0.2">
      <c r="V366"/>
      <c r="W366"/>
      <c r="X366"/>
      <c r="Y366"/>
    </row>
    <row r="367" spans="22:25" x14ac:dyDescent="0.2">
      <c r="V367"/>
      <c r="W367"/>
      <c r="X367"/>
      <c r="Y367"/>
    </row>
    <row r="368" spans="22:25" x14ac:dyDescent="0.2">
      <c r="V368"/>
      <c r="W368"/>
      <c r="X368"/>
      <c r="Y368"/>
    </row>
    <row r="369" spans="22:25" x14ac:dyDescent="0.2">
      <c r="V369"/>
      <c r="W369"/>
      <c r="X369"/>
      <c r="Y369"/>
    </row>
    <row r="370" spans="22:25" x14ac:dyDescent="0.2">
      <c r="V370"/>
      <c r="W370"/>
      <c r="X370"/>
      <c r="Y370"/>
    </row>
    <row r="371" spans="22:25" x14ac:dyDescent="0.2">
      <c r="V371"/>
      <c r="W371"/>
      <c r="X371"/>
      <c r="Y371"/>
    </row>
    <row r="372" spans="22:25" x14ac:dyDescent="0.2">
      <c r="V372"/>
      <c r="W372"/>
      <c r="X372"/>
      <c r="Y372"/>
    </row>
    <row r="373" spans="22:25" x14ac:dyDescent="0.2">
      <c r="V373"/>
      <c r="W373"/>
      <c r="X373"/>
      <c r="Y373"/>
    </row>
    <row r="374" spans="22:25" x14ac:dyDescent="0.2">
      <c r="V374"/>
      <c r="W374"/>
      <c r="X374"/>
      <c r="Y374"/>
    </row>
    <row r="375" spans="22:25" x14ac:dyDescent="0.2">
      <c r="V375"/>
      <c r="W375"/>
      <c r="X375"/>
      <c r="Y375"/>
    </row>
    <row r="376" spans="22:25" x14ac:dyDescent="0.2">
      <c r="V376"/>
      <c r="W376"/>
      <c r="X376"/>
      <c r="Y376"/>
    </row>
    <row r="377" spans="22:25" x14ac:dyDescent="0.2">
      <c r="V377"/>
      <c r="W377"/>
      <c r="X377"/>
      <c r="Y377"/>
    </row>
    <row r="378" spans="22:25" x14ac:dyDescent="0.2">
      <c r="V378"/>
      <c r="W378"/>
      <c r="X378"/>
      <c r="Y378"/>
    </row>
    <row r="379" spans="22:25" x14ac:dyDescent="0.2">
      <c r="V379"/>
      <c r="W379"/>
      <c r="X379"/>
      <c r="Y379"/>
    </row>
    <row r="380" spans="22:25" x14ac:dyDescent="0.2">
      <c r="V380"/>
      <c r="W380"/>
      <c r="X380"/>
      <c r="Y380"/>
    </row>
    <row r="381" spans="22:25" x14ac:dyDescent="0.2">
      <c r="V381"/>
      <c r="W381"/>
      <c r="X381"/>
      <c r="Y381"/>
    </row>
    <row r="382" spans="22:25" x14ac:dyDescent="0.2">
      <c r="V382"/>
      <c r="W382"/>
      <c r="X382"/>
      <c r="Y382"/>
    </row>
    <row r="383" spans="22:25" x14ac:dyDescent="0.2">
      <c r="V383"/>
      <c r="W383"/>
      <c r="X383"/>
      <c r="Y383"/>
    </row>
    <row r="384" spans="22:25" x14ac:dyDescent="0.2">
      <c r="V384"/>
      <c r="W384"/>
      <c r="X384"/>
      <c r="Y384"/>
    </row>
    <row r="385" spans="22:25" x14ac:dyDescent="0.2">
      <c r="V385"/>
      <c r="W385"/>
      <c r="X385"/>
      <c r="Y385"/>
    </row>
    <row r="386" spans="22:25" x14ac:dyDescent="0.2">
      <c r="V386"/>
      <c r="W386"/>
      <c r="X386"/>
      <c r="Y386"/>
    </row>
    <row r="387" spans="22:25" x14ac:dyDescent="0.2">
      <c r="V387"/>
      <c r="W387"/>
      <c r="X387"/>
      <c r="Y387"/>
    </row>
    <row r="388" spans="22:25" x14ac:dyDescent="0.2">
      <c r="V388"/>
      <c r="W388"/>
      <c r="X388"/>
      <c r="Y388"/>
    </row>
    <row r="389" spans="22:25" x14ac:dyDescent="0.2">
      <c r="V389"/>
      <c r="W389"/>
      <c r="X389"/>
      <c r="Y389"/>
    </row>
    <row r="390" spans="22:25" x14ac:dyDescent="0.2">
      <c r="V390"/>
      <c r="W390"/>
      <c r="X390"/>
      <c r="Y390"/>
    </row>
    <row r="391" spans="22:25" x14ac:dyDescent="0.2">
      <c r="V391"/>
      <c r="W391"/>
      <c r="X391"/>
      <c r="Y391"/>
    </row>
    <row r="392" spans="22:25" x14ac:dyDescent="0.2">
      <c r="V392"/>
      <c r="W392"/>
      <c r="X392"/>
      <c r="Y392"/>
    </row>
    <row r="393" spans="22:25" x14ac:dyDescent="0.2">
      <c r="V393"/>
      <c r="W393"/>
      <c r="X393"/>
      <c r="Y393"/>
    </row>
    <row r="394" spans="22:25" x14ac:dyDescent="0.2">
      <c r="V394"/>
      <c r="W394"/>
      <c r="X394"/>
      <c r="Y394"/>
    </row>
    <row r="395" spans="22:25" x14ac:dyDescent="0.2">
      <c r="V395"/>
      <c r="W395"/>
      <c r="X395"/>
      <c r="Y395"/>
    </row>
    <row r="396" spans="22:25" x14ac:dyDescent="0.2">
      <c r="V396"/>
      <c r="W396"/>
      <c r="X396"/>
      <c r="Y396"/>
    </row>
    <row r="397" spans="22:25" x14ac:dyDescent="0.2">
      <c r="V397"/>
      <c r="W397"/>
      <c r="X397"/>
      <c r="Y397"/>
    </row>
    <row r="398" spans="22:25" x14ac:dyDescent="0.2">
      <c r="V398"/>
      <c r="W398"/>
      <c r="X398"/>
      <c r="Y398"/>
    </row>
    <row r="399" spans="22:25" x14ac:dyDescent="0.2">
      <c r="V399"/>
      <c r="W399"/>
      <c r="X399"/>
      <c r="Y399"/>
    </row>
    <row r="400" spans="22:25" x14ac:dyDescent="0.2">
      <c r="V400"/>
      <c r="W400"/>
      <c r="X400"/>
      <c r="Y400"/>
    </row>
    <row r="401" spans="22:25" x14ac:dyDescent="0.2">
      <c r="V401"/>
      <c r="W401"/>
      <c r="X401"/>
      <c r="Y401"/>
    </row>
    <row r="402" spans="22:25" x14ac:dyDescent="0.2">
      <c r="V402"/>
      <c r="W402"/>
      <c r="X402"/>
      <c r="Y402"/>
    </row>
    <row r="403" spans="22:25" x14ac:dyDescent="0.2">
      <c r="V403"/>
      <c r="W403"/>
      <c r="X403"/>
      <c r="Y403"/>
    </row>
    <row r="404" spans="22:25" x14ac:dyDescent="0.2">
      <c r="V404"/>
      <c r="W404"/>
      <c r="X404"/>
      <c r="Y404"/>
    </row>
    <row r="405" spans="22:25" x14ac:dyDescent="0.2">
      <c r="V405"/>
      <c r="W405"/>
      <c r="X405"/>
      <c r="Y405"/>
    </row>
    <row r="406" spans="22:25" x14ac:dyDescent="0.2">
      <c r="V406"/>
      <c r="W406"/>
      <c r="X406"/>
      <c r="Y406"/>
    </row>
    <row r="407" spans="22:25" x14ac:dyDescent="0.2">
      <c r="V407"/>
      <c r="W407"/>
      <c r="X407"/>
      <c r="Y407"/>
    </row>
    <row r="408" spans="22:25" x14ac:dyDescent="0.2">
      <c r="V408"/>
      <c r="W408"/>
      <c r="X408"/>
      <c r="Y408"/>
    </row>
    <row r="409" spans="22:25" x14ac:dyDescent="0.2">
      <c r="V409"/>
      <c r="W409"/>
      <c r="X409"/>
      <c r="Y409"/>
    </row>
    <row r="410" spans="22:25" x14ac:dyDescent="0.2">
      <c r="V410"/>
      <c r="W410"/>
      <c r="X410"/>
      <c r="Y410"/>
    </row>
    <row r="411" spans="22:25" x14ac:dyDescent="0.2">
      <c r="V411"/>
      <c r="W411"/>
      <c r="X411"/>
      <c r="Y411"/>
    </row>
    <row r="412" spans="22:25" x14ac:dyDescent="0.2">
      <c r="V412"/>
      <c r="W412"/>
      <c r="X412"/>
      <c r="Y412"/>
    </row>
    <row r="413" spans="22:25" x14ac:dyDescent="0.2">
      <c r="V413"/>
      <c r="W413"/>
      <c r="X413"/>
      <c r="Y413"/>
    </row>
    <row r="414" spans="22:25" x14ac:dyDescent="0.2">
      <c r="V414"/>
      <c r="W414"/>
      <c r="X414"/>
      <c r="Y414"/>
    </row>
    <row r="415" spans="22:25" x14ac:dyDescent="0.2">
      <c r="V415"/>
      <c r="W415"/>
      <c r="X415"/>
      <c r="Y415"/>
    </row>
    <row r="416" spans="22:25" x14ac:dyDescent="0.2">
      <c r="V416"/>
      <c r="W416"/>
      <c r="X416"/>
      <c r="Y416"/>
    </row>
    <row r="417" spans="22:25" x14ac:dyDescent="0.2">
      <c r="V417"/>
      <c r="W417"/>
      <c r="X417"/>
      <c r="Y417"/>
    </row>
    <row r="418" spans="22:25" x14ac:dyDescent="0.2">
      <c r="V418"/>
      <c r="W418"/>
      <c r="X418"/>
      <c r="Y418"/>
    </row>
    <row r="419" spans="22:25" x14ac:dyDescent="0.2">
      <c r="V419"/>
      <c r="W419"/>
      <c r="X419"/>
      <c r="Y419"/>
    </row>
    <row r="420" spans="22:25" x14ac:dyDescent="0.2">
      <c r="V420"/>
      <c r="W420"/>
      <c r="X420"/>
      <c r="Y420"/>
    </row>
    <row r="421" spans="22:25" x14ac:dyDescent="0.2">
      <c r="V421"/>
      <c r="W421"/>
      <c r="X421"/>
      <c r="Y421"/>
    </row>
    <row r="422" spans="22:25" x14ac:dyDescent="0.2">
      <c r="V422"/>
      <c r="W422"/>
      <c r="X422"/>
      <c r="Y422"/>
    </row>
    <row r="423" spans="22:25" x14ac:dyDescent="0.2">
      <c r="V423"/>
      <c r="W423"/>
      <c r="X423"/>
      <c r="Y423"/>
    </row>
    <row r="424" spans="22:25" x14ac:dyDescent="0.2">
      <c r="V424"/>
      <c r="W424"/>
      <c r="X424"/>
      <c r="Y424"/>
    </row>
    <row r="425" spans="22:25" x14ac:dyDescent="0.2">
      <c r="V425"/>
      <c r="W425"/>
      <c r="X425"/>
      <c r="Y425"/>
    </row>
    <row r="426" spans="22:25" x14ac:dyDescent="0.2">
      <c r="V426"/>
      <c r="W426"/>
      <c r="X426"/>
      <c r="Y426"/>
    </row>
    <row r="427" spans="22:25" x14ac:dyDescent="0.2">
      <c r="V427"/>
      <c r="W427"/>
      <c r="X427"/>
      <c r="Y427"/>
    </row>
    <row r="428" spans="22:25" x14ac:dyDescent="0.2">
      <c r="V428"/>
      <c r="W428"/>
      <c r="X428"/>
      <c r="Y428"/>
    </row>
    <row r="429" spans="22:25" x14ac:dyDescent="0.2">
      <c r="V429"/>
      <c r="W429"/>
      <c r="X429"/>
      <c r="Y429"/>
    </row>
    <row r="430" spans="22:25" x14ac:dyDescent="0.2">
      <c r="V430"/>
      <c r="W430"/>
      <c r="X430"/>
      <c r="Y430"/>
    </row>
    <row r="431" spans="22:25" x14ac:dyDescent="0.2">
      <c r="V431"/>
      <c r="W431"/>
      <c r="X431"/>
      <c r="Y431"/>
    </row>
    <row r="432" spans="22:25" x14ac:dyDescent="0.2">
      <c r="V432"/>
      <c r="W432"/>
      <c r="X432"/>
      <c r="Y432"/>
    </row>
    <row r="433" spans="22:25" x14ac:dyDescent="0.2">
      <c r="V433"/>
      <c r="W433"/>
      <c r="X433"/>
      <c r="Y433"/>
    </row>
    <row r="434" spans="22:25" x14ac:dyDescent="0.2">
      <c r="V434"/>
      <c r="W434"/>
      <c r="X434"/>
      <c r="Y434"/>
    </row>
    <row r="435" spans="22:25" x14ac:dyDescent="0.2">
      <c r="V435"/>
      <c r="W435"/>
      <c r="X435"/>
      <c r="Y435"/>
    </row>
    <row r="436" spans="22:25" x14ac:dyDescent="0.2">
      <c r="V436"/>
      <c r="W436"/>
      <c r="X436"/>
      <c r="Y436"/>
    </row>
    <row r="437" spans="22:25" x14ac:dyDescent="0.2">
      <c r="V437"/>
      <c r="W437"/>
      <c r="X437"/>
      <c r="Y437"/>
    </row>
    <row r="438" spans="22:25" x14ac:dyDescent="0.2">
      <c r="V438"/>
      <c r="W438"/>
      <c r="X438"/>
      <c r="Y438"/>
    </row>
    <row r="439" spans="22:25" x14ac:dyDescent="0.2">
      <c r="V439"/>
      <c r="W439"/>
      <c r="X439"/>
      <c r="Y439"/>
    </row>
    <row r="440" spans="22:25" x14ac:dyDescent="0.2">
      <c r="V440"/>
      <c r="W440"/>
      <c r="X440"/>
      <c r="Y440"/>
    </row>
    <row r="441" spans="22:25" x14ac:dyDescent="0.2">
      <c r="V441"/>
      <c r="W441"/>
      <c r="X441"/>
      <c r="Y441"/>
    </row>
    <row r="442" spans="22:25" x14ac:dyDescent="0.2">
      <c r="V442"/>
      <c r="W442"/>
      <c r="X442"/>
      <c r="Y442"/>
    </row>
    <row r="443" spans="22:25" x14ac:dyDescent="0.2">
      <c r="V443"/>
      <c r="W443"/>
      <c r="X443"/>
      <c r="Y443"/>
    </row>
    <row r="444" spans="22:25" x14ac:dyDescent="0.2">
      <c r="V444"/>
      <c r="W444"/>
      <c r="X444"/>
      <c r="Y444"/>
    </row>
    <row r="445" spans="22:25" x14ac:dyDescent="0.2">
      <c r="V445"/>
      <c r="W445"/>
      <c r="X445"/>
      <c r="Y445"/>
    </row>
    <row r="446" spans="22:25" x14ac:dyDescent="0.2">
      <c r="V446"/>
      <c r="W446"/>
      <c r="X446"/>
      <c r="Y446"/>
    </row>
    <row r="447" spans="22:25" x14ac:dyDescent="0.2">
      <c r="V447"/>
      <c r="W447"/>
      <c r="X447"/>
      <c r="Y447"/>
    </row>
    <row r="448" spans="22:25" x14ac:dyDescent="0.2">
      <c r="V448"/>
      <c r="W448"/>
      <c r="X448"/>
      <c r="Y448"/>
    </row>
    <row r="449" spans="22:25" x14ac:dyDescent="0.2">
      <c r="V449"/>
      <c r="W449"/>
      <c r="X449"/>
      <c r="Y449"/>
    </row>
    <row r="450" spans="22:25" x14ac:dyDescent="0.2">
      <c r="V450"/>
      <c r="W450"/>
      <c r="X450"/>
      <c r="Y450"/>
    </row>
    <row r="451" spans="22:25" x14ac:dyDescent="0.2">
      <c r="V451"/>
      <c r="W451"/>
      <c r="X451"/>
      <c r="Y451"/>
    </row>
    <row r="452" spans="22:25" x14ac:dyDescent="0.2">
      <c r="V452"/>
      <c r="W452"/>
      <c r="X452"/>
      <c r="Y452"/>
    </row>
    <row r="453" spans="22:25" x14ac:dyDescent="0.2">
      <c r="V453"/>
      <c r="W453"/>
      <c r="X453"/>
      <c r="Y453"/>
    </row>
    <row r="454" spans="22:25" x14ac:dyDescent="0.2">
      <c r="V454"/>
      <c r="W454"/>
      <c r="X454"/>
      <c r="Y454"/>
    </row>
    <row r="455" spans="22:25" x14ac:dyDescent="0.2">
      <c r="V455"/>
      <c r="W455"/>
      <c r="X455"/>
      <c r="Y455"/>
    </row>
    <row r="456" spans="22:25" x14ac:dyDescent="0.2">
      <c r="V456"/>
      <c r="W456"/>
      <c r="X456"/>
      <c r="Y456"/>
    </row>
    <row r="457" spans="22:25" x14ac:dyDescent="0.2">
      <c r="V457"/>
      <c r="W457"/>
      <c r="X457"/>
      <c r="Y457"/>
    </row>
    <row r="458" spans="22:25" x14ac:dyDescent="0.2">
      <c r="V458"/>
      <c r="W458"/>
      <c r="X458"/>
      <c r="Y458"/>
    </row>
    <row r="459" spans="22:25" x14ac:dyDescent="0.2">
      <c r="V459"/>
      <c r="W459"/>
      <c r="X459"/>
      <c r="Y459"/>
    </row>
    <row r="460" spans="22:25" x14ac:dyDescent="0.2">
      <c r="V460"/>
      <c r="W460"/>
      <c r="X460"/>
      <c r="Y460"/>
    </row>
    <row r="461" spans="22:25" x14ac:dyDescent="0.2">
      <c r="V461"/>
      <c r="W461"/>
      <c r="X461"/>
      <c r="Y461"/>
    </row>
    <row r="462" spans="22:25" x14ac:dyDescent="0.2">
      <c r="V462"/>
      <c r="W462"/>
      <c r="X462"/>
      <c r="Y462"/>
    </row>
    <row r="463" spans="22:25" x14ac:dyDescent="0.2">
      <c r="V463"/>
      <c r="W463"/>
      <c r="X463"/>
      <c r="Y463"/>
    </row>
    <row r="464" spans="22:25" x14ac:dyDescent="0.2">
      <c r="V464"/>
      <c r="W464"/>
      <c r="X464"/>
      <c r="Y464"/>
    </row>
    <row r="465" spans="22:25" x14ac:dyDescent="0.2">
      <c r="V465"/>
      <c r="W465"/>
      <c r="X465"/>
      <c r="Y465"/>
    </row>
    <row r="466" spans="22:25" x14ac:dyDescent="0.2">
      <c r="V466"/>
      <c r="W466"/>
      <c r="X466"/>
      <c r="Y466"/>
    </row>
    <row r="467" spans="22:25" x14ac:dyDescent="0.2">
      <c r="V467"/>
      <c r="W467"/>
      <c r="X467"/>
      <c r="Y467"/>
    </row>
    <row r="468" spans="22:25" x14ac:dyDescent="0.2">
      <c r="V468"/>
      <c r="W468"/>
      <c r="X468"/>
      <c r="Y468"/>
    </row>
    <row r="469" spans="22:25" x14ac:dyDescent="0.2">
      <c r="V469"/>
      <c r="W469"/>
      <c r="X469"/>
      <c r="Y469"/>
    </row>
    <row r="470" spans="22:25" x14ac:dyDescent="0.2">
      <c r="V470"/>
      <c r="W470"/>
      <c r="X470"/>
      <c r="Y470"/>
    </row>
    <row r="471" spans="22:25" x14ac:dyDescent="0.2">
      <c r="V471"/>
      <c r="W471"/>
      <c r="X471"/>
      <c r="Y471"/>
    </row>
    <row r="472" spans="22:25" x14ac:dyDescent="0.2">
      <c r="V472"/>
      <c r="W472"/>
      <c r="X472"/>
      <c r="Y472"/>
    </row>
    <row r="473" spans="22:25" x14ac:dyDescent="0.2">
      <c r="V473"/>
      <c r="W473"/>
      <c r="X473"/>
      <c r="Y473"/>
    </row>
    <row r="474" spans="22:25" x14ac:dyDescent="0.2">
      <c r="V474"/>
      <c r="W474"/>
      <c r="X474"/>
      <c r="Y474"/>
    </row>
    <row r="475" spans="22:25" x14ac:dyDescent="0.2">
      <c r="V475"/>
      <c r="W475"/>
      <c r="X475"/>
      <c r="Y475"/>
    </row>
    <row r="476" spans="22:25" x14ac:dyDescent="0.2">
      <c r="V476"/>
      <c r="W476"/>
      <c r="X476"/>
      <c r="Y476"/>
    </row>
    <row r="477" spans="22:25" x14ac:dyDescent="0.2">
      <c r="V477"/>
      <c r="W477"/>
      <c r="X477"/>
      <c r="Y477"/>
    </row>
    <row r="478" spans="22:25" x14ac:dyDescent="0.2">
      <c r="V478"/>
      <c r="W478"/>
      <c r="X478"/>
      <c r="Y478"/>
    </row>
    <row r="479" spans="22:25" x14ac:dyDescent="0.2">
      <c r="V479"/>
      <c r="W479"/>
      <c r="X479"/>
      <c r="Y479"/>
    </row>
    <row r="480" spans="22:25" x14ac:dyDescent="0.2">
      <c r="V480"/>
      <c r="W480"/>
      <c r="X480"/>
      <c r="Y480"/>
    </row>
    <row r="481" spans="22:25" x14ac:dyDescent="0.2">
      <c r="V481"/>
      <c r="W481"/>
      <c r="X481"/>
      <c r="Y481"/>
    </row>
    <row r="482" spans="22:25" x14ac:dyDescent="0.2">
      <c r="V482"/>
      <c r="W482"/>
      <c r="X482"/>
      <c r="Y482"/>
    </row>
    <row r="483" spans="22:25" x14ac:dyDescent="0.2">
      <c r="V483"/>
      <c r="W483"/>
      <c r="X483"/>
      <c r="Y483"/>
    </row>
    <row r="484" spans="22:25" x14ac:dyDescent="0.2">
      <c r="V484"/>
      <c r="W484"/>
      <c r="X484"/>
      <c r="Y484"/>
    </row>
    <row r="485" spans="22:25" x14ac:dyDescent="0.2">
      <c r="V485"/>
      <c r="W485"/>
      <c r="X485"/>
      <c r="Y485"/>
    </row>
    <row r="486" spans="22:25" x14ac:dyDescent="0.2">
      <c r="V486"/>
      <c r="W486"/>
      <c r="X486"/>
      <c r="Y486"/>
    </row>
    <row r="487" spans="22:25" x14ac:dyDescent="0.2">
      <c r="V487"/>
      <c r="W487"/>
      <c r="X487"/>
      <c r="Y487"/>
    </row>
    <row r="488" spans="22:25" x14ac:dyDescent="0.2">
      <c r="V488"/>
      <c r="W488"/>
      <c r="X488"/>
      <c r="Y488"/>
    </row>
    <row r="489" spans="22:25" x14ac:dyDescent="0.2">
      <c r="V489"/>
      <c r="W489"/>
      <c r="X489"/>
      <c r="Y489"/>
    </row>
    <row r="490" spans="22:25" x14ac:dyDescent="0.2">
      <c r="V490"/>
      <c r="W490"/>
      <c r="X490"/>
      <c r="Y490"/>
    </row>
    <row r="491" spans="22:25" x14ac:dyDescent="0.2">
      <c r="V491"/>
      <c r="W491"/>
      <c r="X491"/>
      <c r="Y491"/>
    </row>
    <row r="492" spans="22:25" x14ac:dyDescent="0.2">
      <c r="V492"/>
      <c r="W492"/>
      <c r="X492"/>
      <c r="Y492"/>
    </row>
    <row r="493" spans="22:25" x14ac:dyDescent="0.2">
      <c r="V493"/>
      <c r="W493"/>
      <c r="X493"/>
      <c r="Y493"/>
    </row>
    <row r="494" spans="22:25" x14ac:dyDescent="0.2">
      <c r="V494"/>
      <c r="W494"/>
      <c r="X494"/>
      <c r="Y494"/>
    </row>
    <row r="495" spans="22:25" x14ac:dyDescent="0.2">
      <c r="V495"/>
      <c r="W495"/>
      <c r="X495"/>
      <c r="Y495"/>
    </row>
    <row r="496" spans="22:25" x14ac:dyDescent="0.2">
      <c r="V496"/>
      <c r="W496"/>
      <c r="X496"/>
      <c r="Y496"/>
    </row>
    <row r="497" spans="22:25" x14ac:dyDescent="0.2">
      <c r="V497"/>
      <c r="W497"/>
      <c r="X497"/>
      <c r="Y497"/>
    </row>
    <row r="498" spans="22:25" x14ac:dyDescent="0.2">
      <c r="V498"/>
      <c r="W498"/>
      <c r="X498"/>
      <c r="Y498"/>
    </row>
    <row r="499" spans="22:25" x14ac:dyDescent="0.2">
      <c r="V499"/>
      <c r="W499"/>
      <c r="X499"/>
      <c r="Y499"/>
    </row>
    <row r="500" spans="22:25" x14ac:dyDescent="0.2">
      <c r="V500"/>
      <c r="W500"/>
      <c r="X500"/>
      <c r="Y500"/>
    </row>
    <row r="501" spans="22:25" x14ac:dyDescent="0.2">
      <c r="V501"/>
      <c r="W501"/>
      <c r="X501"/>
      <c r="Y501"/>
    </row>
    <row r="502" spans="22:25" x14ac:dyDescent="0.2">
      <c r="V502"/>
      <c r="W502"/>
      <c r="X502"/>
      <c r="Y502"/>
    </row>
    <row r="503" spans="22:25" x14ac:dyDescent="0.2">
      <c r="V503"/>
      <c r="W503"/>
      <c r="X503"/>
      <c r="Y503"/>
    </row>
    <row r="504" spans="22:25" x14ac:dyDescent="0.2">
      <c r="V504"/>
      <c r="W504"/>
      <c r="X504"/>
      <c r="Y504"/>
    </row>
    <row r="505" spans="22:25" x14ac:dyDescent="0.2">
      <c r="V505"/>
      <c r="W505"/>
      <c r="X505"/>
      <c r="Y505"/>
    </row>
    <row r="506" spans="22:25" x14ac:dyDescent="0.2">
      <c r="V506"/>
      <c r="W506"/>
      <c r="X506"/>
      <c r="Y506"/>
    </row>
    <row r="507" spans="22:25" x14ac:dyDescent="0.2">
      <c r="V507"/>
      <c r="W507"/>
      <c r="X507"/>
      <c r="Y507"/>
    </row>
    <row r="508" spans="22:25" x14ac:dyDescent="0.2">
      <c r="V508"/>
      <c r="W508"/>
      <c r="X508"/>
      <c r="Y508"/>
    </row>
    <row r="509" spans="22:25" x14ac:dyDescent="0.2">
      <c r="V509"/>
      <c r="W509"/>
      <c r="X509"/>
      <c r="Y509"/>
    </row>
    <row r="510" spans="22:25" x14ac:dyDescent="0.2">
      <c r="V510"/>
      <c r="W510"/>
      <c r="X510"/>
      <c r="Y510"/>
    </row>
    <row r="511" spans="22:25" x14ac:dyDescent="0.2">
      <c r="V511"/>
      <c r="W511"/>
      <c r="X511"/>
      <c r="Y511"/>
    </row>
    <row r="512" spans="22:25" x14ac:dyDescent="0.2">
      <c r="V512"/>
      <c r="W512"/>
      <c r="X512"/>
      <c r="Y512"/>
    </row>
    <row r="513" spans="22:25" x14ac:dyDescent="0.2">
      <c r="V513"/>
      <c r="W513"/>
      <c r="X513"/>
      <c r="Y513"/>
    </row>
    <row r="514" spans="22:25" x14ac:dyDescent="0.2">
      <c r="V514"/>
      <c r="W514"/>
      <c r="X514"/>
      <c r="Y514"/>
    </row>
    <row r="515" spans="22:25" x14ac:dyDescent="0.2">
      <c r="V515"/>
      <c r="W515"/>
      <c r="X515"/>
      <c r="Y515"/>
    </row>
    <row r="516" spans="22:25" x14ac:dyDescent="0.2">
      <c r="V516"/>
      <c r="W516"/>
      <c r="X516"/>
      <c r="Y516"/>
    </row>
    <row r="517" spans="22:25" x14ac:dyDescent="0.2">
      <c r="V517"/>
      <c r="W517"/>
      <c r="X517"/>
      <c r="Y517"/>
    </row>
    <row r="518" spans="22:25" x14ac:dyDescent="0.2">
      <c r="V518"/>
      <c r="W518"/>
      <c r="X518"/>
      <c r="Y518"/>
    </row>
    <row r="519" spans="22:25" x14ac:dyDescent="0.2">
      <c r="V519"/>
      <c r="W519"/>
      <c r="X519"/>
      <c r="Y519"/>
    </row>
    <row r="520" spans="22:25" x14ac:dyDescent="0.2">
      <c r="V520"/>
      <c r="W520"/>
      <c r="X520"/>
      <c r="Y520"/>
    </row>
    <row r="521" spans="22:25" x14ac:dyDescent="0.2">
      <c r="V521"/>
      <c r="W521"/>
      <c r="X521"/>
      <c r="Y521"/>
    </row>
    <row r="522" spans="22:25" x14ac:dyDescent="0.2">
      <c r="V522"/>
      <c r="W522"/>
      <c r="X522"/>
      <c r="Y522"/>
    </row>
    <row r="523" spans="22:25" x14ac:dyDescent="0.2">
      <c r="V523"/>
      <c r="W523"/>
      <c r="X523"/>
      <c r="Y523"/>
    </row>
    <row r="524" spans="22:25" x14ac:dyDescent="0.2">
      <c r="V524"/>
      <c r="W524"/>
      <c r="X524"/>
      <c r="Y524"/>
    </row>
    <row r="525" spans="22:25" x14ac:dyDescent="0.2">
      <c r="V525"/>
      <c r="W525"/>
      <c r="X525"/>
      <c r="Y525"/>
    </row>
    <row r="526" spans="22:25" x14ac:dyDescent="0.2">
      <c r="V526"/>
      <c r="W526"/>
      <c r="X526"/>
      <c r="Y526"/>
    </row>
    <row r="527" spans="22:25" x14ac:dyDescent="0.2">
      <c r="V527"/>
      <c r="W527"/>
      <c r="X527"/>
      <c r="Y527"/>
    </row>
    <row r="528" spans="22:25" x14ac:dyDescent="0.2">
      <c r="V528"/>
      <c r="W528"/>
      <c r="X528"/>
      <c r="Y528"/>
    </row>
    <row r="529" spans="22:25" x14ac:dyDescent="0.2">
      <c r="V529"/>
      <c r="W529"/>
      <c r="X529"/>
      <c r="Y529"/>
    </row>
    <row r="530" spans="22:25" x14ac:dyDescent="0.2">
      <c r="V530"/>
      <c r="W530"/>
      <c r="X530"/>
      <c r="Y530"/>
    </row>
    <row r="531" spans="22:25" x14ac:dyDescent="0.2">
      <c r="V531"/>
      <c r="W531"/>
      <c r="X531"/>
      <c r="Y531"/>
    </row>
    <row r="532" spans="22:25" x14ac:dyDescent="0.2">
      <c r="V532"/>
      <c r="W532"/>
      <c r="X532"/>
      <c r="Y532"/>
    </row>
    <row r="533" spans="22:25" x14ac:dyDescent="0.2">
      <c r="V533"/>
      <c r="W533"/>
      <c r="X533"/>
      <c r="Y533"/>
    </row>
    <row r="534" spans="22:25" x14ac:dyDescent="0.2">
      <c r="V534"/>
      <c r="W534"/>
      <c r="X534"/>
      <c r="Y534"/>
    </row>
    <row r="535" spans="22:25" x14ac:dyDescent="0.2">
      <c r="V535"/>
      <c r="W535"/>
      <c r="X535"/>
      <c r="Y535"/>
    </row>
    <row r="536" spans="22:25" x14ac:dyDescent="0.2">
      <c r="V536"/>
      <c r="W536"/>
      <c r="X536"/>
      <c r="Y536"/>
    </row>
    <row r="537" spans="22:25" x14ac:dyDescent="0.2">
      <c r="V537"/>
      <c r="W537"/>
      <c r="X537"/>
      <c r="Y537"/>
    </row>
    <row r="538" spans="22:25" x14ac:dyDescent="0.2">
      <c r="V538"/>
      <c r="W538"/>
      <c r="X538"/>
      <c r="Y538"/>
    </row>
    <row r="539" spans="22:25" x14ac:dyDescent="0.2">
      <c r="V539"/>
      <c r="W539"/>
      <c r="X539"/>
      <c r="Y539"/>
    </row>
    <row r="540" spans="22:25" x14ac:dyDescent="0.2">
      <c r="V540"/>
      <c r="W540"/>
      <c r="X540"/>
      <c r="Y540"/>
    </row>
    <row r="541" spans="22:25" x14ac:dyDescent="0.2">
      <c r="V541"/>
      <c r="W541"/>
      <c r="X541"/>
      <c r="Y541"/>
    </row>
    <row r="542" spans="22:25" x14ac:dyDescent="0.2">
      <c r="V542"/>
      <c r="W542"/>
      <c r="X542"/>
      <c r="Y542"/>
    </row>
    <row r="543" spans="22:25" x14ac:dyDescent="0.2">
      <c r="V543"/>
      <c r="W543"/>
      <c r="X543"/>
      <c r="Y543"/>
    </row>
    <row r="544" spans="22:25" x14ac:dyDescent="0.2">
      <c r="V544"/>
      <c r="W544"/>
      <c r="X544"/>
      <c r="Y544"/>
    </row>
    <row r="545" spans="22:25" x14ac:dyDescent="0.2">
      <c r="V545"/>
      <c r="W545"/>
      <c r="X545"/>
      <c r="Y545"/>
    </row>
    <row r="546" spans="22:25" x14ac:dyDescent="0.2">
      <c r="V546"/>
      <c r="W546"/>
      <c r="X546"/>
      <c r="Y546"/>
    </row>
    <row r="547" spans="22:25" x14ac:dyDescent="0.2">
      <c r="V547"/>
      <c r="W547"/>
      <c r="X547"/>
      <c r="Y547"/>
    </row>
    <row r="548" spans="22:25" x14ac:dyDescent="0.2">
      <c r="V548"/>
      <c r="W548"/>
      <c r="X548"/>
      <c r="Y548"/>
    </row>
    <row r="549" spans="22:25" x14ac:dyDescent="0.2">
      <c r="V549"/>
      <c r="W549"/>
      <c r="X549"/>
      <c r="Y549"/>
    </row>
    <row r="550" spans="22:25" x14ac:dyDescent="0.2">
      <c r="V550"/>
      <c r="W550"/>
      <c r="X550"/>
      <c r="Y550"/>
    </row>
    <row r="551" spans="22:25" x14ac:dyDescent="0.2">
      <c r="V551"/>
      <c r="W551"/>
      <c r="X551"/>
      <c r="Y551"/>
    </row>
    <row r="552" spans="22:25" x14ac:dyDescent="0.2">
      <c r="V552"/>
      <c r="W552"/>
      <c r="X552"/>
      <c r="Y552"/>
    </row>
    <row r="553" spans="22:25" x14ac:dyDescent="0.2">
      <c r="V553"/>
      <c r="W553"/>
      <c r="X553"/>
      <c r="Y553"/>
    </row>
    <row r="554" spans="22:25" x14ac:dyDescent="0.2">
      <c r="V554"/>
      <c r="W554"/>
      <c r="X554"/>
      <c r="Y554"/>
    </row>
    <row r="555" spans="22:25" x14ac:dyDescent="0.2">
      <c r="V555"/>
      <c r="W555"/>
      <c r="X555"/>
      <c r="Y555"/>
    </row>
    <row r="556" spans="22:25" x14ac:dyDescent="0.2">
      <c r="V556"/>
      <c r="W556"/>
      <c r="X556"/>
      <c r="Y556"/>
    </row>
    <row r="557" spans="22:25" x14ac:dyDescent="0.2">
      <c r="V557"/>
      <c r="W557"/>
      <c r="X557"/>
      <c r="Y557"/>
    </row>
    <row r="558" spans="22:25" x14ac:dyDescent="0.2">
      <c r="V558"/>
      <c r="W558"/>
      <c r="X558"/>
      <c r="Y558"/>
    </row>
    <row r="559" spans="22:25" x14ac:dyDescent="0.2">
      <c r="V559"/>
      <c r="W559"/>
      <c r="X559"/>
      <c r="Y559"/>
    </row>
    <row r="560" spans="22:25" x14ac:dyDescent="0.2">
      <c r="V560"/>
      <c r="W560"/>
      <c r="X560"/>
      <c r="Y560"/>
    </row>
    <row r="561" spans="22:25" x14ac:dyDescent="0.2">
      <c r="V561"/>
      <c r="W561"/>
      <c r="X561"/>
      <c r="Y561"/>
    </row>
    <row r="562" spans="22:25" x14ac:dyDescent="0.2">
      <c r="V562"/>
      <c r="W562"/>
      <c r="X562"/>
      <c r="Y562"/>
    </row>
    <row r="563" spans="22:25" x14ac:dyDescent="0.2">
      <c r="V563"/>
      <c r="W563"/>
      <c r="X563"/>
      <c r="Y563"/>
    </row>
    <row r="564" spans="22:25" x14ac:dyDescent="0.2">
      <c r="V564"/>
      <c r="W564"/>
      <c r="X564"/>
      <c r="Y564"/>
    </row>
    <row r="565" spans="22:25" x14ac:dyDescent="0.2">
      <c r="V565"/>
      <c r="W565"/>
      <c r="X565"/>
      <c r="Y565"/>
    </row>
    <row r="566" spans="22:25" x14ac:dyDescent="0.2">
      <c r="V566"/>
      <c r="W566"/>
      <c r="X566"/>
      <c r="Y566"/>
    </row>
    <row r="567" spans="22:25" x14ac:dyDescent="0.2">
      <c r="V567"/>
      <c r="W567"/>
      <c r="X567"/>
      <c r="Y567"/>
    </row>
    <row r="568" spans="22:25" x14ac:dyDescent="0.2">
      <c r="V568"/>
      <c r="W568"/>
      <c r="X568"/>
      <c r="Y568"/>
    </row>
    <row r="569" spans="22:25" x14ac:dyDescent="0.2">
      <c r="V569"/>
      <c r="W569"/>
      <c r="X569"/>
      <c r="Y569"/>
    </row>
    <row r="570" spans="22:25" x14ac:dyDescent="0.2">
      <c r="V570"/>
      <c r="W570"/>
      <c r="X570"/>
      <c r="Y570"/>
    </row>
    <row r="571" spans="22:25" x14ac:dyDescent="0.2">
      <c r="V571"/>
      <c r="W571"/>
      <c r="X571"/>
      <c r="Y571"/>
    </row>
    <row r="572" spans="22:25" x14ac:dyDescent="0.2">
      <c r="V572"/>
      <c r="W572"/>
      <c r="X572"/>
      <c r="Y572"/>
    </row>
    <row r="573" spans="22:25" x14ac:dyDescent="0.2">
      <c r="V573"/>
      <c r="W573"/>
      <c r="X573"/>
      <c r="Y573"/>
    </row>
    <row r="574" spans="22:25" x14ac:dyDescent="0.2">
      <c r="V574"/>
      <c r="W574"/>
      <c r="X574"/>
      <c r="Y574"/>
    </row>
    <row r="575" spans="22:25" x14ac:dyDescent="0.2">
      <c r="V575"/>
      <c r="W575"/>
      <c r="X575"/>
      <c r="Y575"/>
    </row>
    <row r="576" spans="22:25" x14ac:dyDescent="0.2">
      <c r="V576"/>
      <c r="W576"/>
      <c r="X576"/>
      <c r="Y576"/>
    </row>
    <row r="577" spans="22:25" x14ac:dyDescent="0.2">
      <c r="V577"/>
      <c r="W577"/>
      <c r="X577"/>
      <c r="Y577"/>
    </row>
    <row r="578" spans="22:25" x14ac:dyDescent="0.2">
      <c r="V578"/>
      <c r="W578"/>
      <c r="X578"/>
      <c r="Y578"/>
    </row>
    <row r="579" spans="22:25" x14ac:dyDescent="0.2">
      <c r="V579"/>
      <c r="W579"/>
      <c r="X579"/>
      <c r="Y579"/>
    </row>
    <row r="580" spans="22:25" x14ac:dyDescent="0.2">
      <c r="V580"/>
      <c r="W580"/>
      <c r="X580"/>
      <c r="Y580"/>
    </row>
    <row r="581" spans="22:25" x14ac:dyDescent="0.2">
      <c r="V581"/>
      <c r="W581"/>
      <c r="X581"/>
      <c r="Y581"/>
    </row>
    <row r="582" spans="22:25" x14ac:dyDescent="0.2">
      <c r="V582"/>
      <c r="W582"/>
      <c r="X582"/>
      <c r="Y582"/>
    </row>
    <row r="583" spans="22:25" x14ac:dyDescent="0.2">
      <c r="V583"/>
      <c r="W583"/>
      <c r="X583"/>
      <c r="Y583"/>
    </row>
    <row r="584" spans="22:25" x14ac:dyDescent="0.2">
      <c r="V584"/>
      <c r="W584"/>
      <c r="X584"/>
      <c r="Y584"/>
    </row>
    <row r="585" spans="22:25" x14ac:dyDescent="0.2">
      <c r="V585"/>
      <c r="W585"/>
      <c r="X585"/>
      <c r="Y585"/>
    </row>
    <row r="586" spans="22:25" x14ac:dyDescent="0.2">
      <c r="V586"/>
      <c r="W586"/>
      <c r="X586"/>
      <c r="Y586"/>
    </row>
    <row r="587" spans="22:25" x14ac:dyDescent="0.2">
      <c r="V587"/>
      <c r="W587"/>
      <c r="X587"/>
      <c r="Y587"/>
    </row>
    <row r="588" spans="22:25" x14ac:dyDescent="0.2">
      <c r="V588"/>
      <c r="W588"/>
      <c r="X588"/>
      <c r="Y588"/>
    </row>
    <row r="589" spans="22:25" x14ac:dyDescent="0.2">
      <c r="V589"/>
      <c r="W589"/>
      <c r="X589"/>
      <c r="Y589"/>
    </row>
    <row r="590" spans="22:25" x14ac:dyDescent="0.2">
      <c r="V590"/>
      <c r="W590"/>
      <c r="X590"/>
      <c r="Y590"/>
    </row>
    <row r="591" spans="22:25" x14ac:dyDescent="0.2">
      <c r="V591"/>
      <c r="W591"/>
      <c r="X591"/>
      <c r="Y591"/>
    </row>
    <row r="592" spans="22:25" x14ac:dyDescent="0.2">
      <c r="V592"/>
      <c r="W592"/>
      <c r="X592"/>
      <c r="Y592"/>
    </row>
    <row r="593" spans="22:25" x14ac:dyDescent="0.2">
      <c r="V593"/>
      <c r="W593"/>
      <c r="X593"/>
      <c r="Y593"/>
    </row>
    <row r="594" spans="22:25" x14ac:dyDescent="0.2">
      <c r="V594"/>
      <c r="W594"/>
      <c r="X594"/>
      <c r="Y594"/>
    </row>
    <row r="595" spans="22:25" x14ac:dyDescent="0.2">
      <c r="V595"/>
      <c r="W595"/>
      <c r="X595"/>
      <c r="Y595"/>
    </row>
    <row r="596" spans="22:25" x14ac:dyDescent="0.2">
      <c r="V596"/>
      <c r="W596"/>
      <c r="X596"/>
      <c r="Y596"/>
    </row>
    <row r="597" spans="22:25" x14ac:dyDescent="0.2">
      <c r="V597"/>
      <c r="W597"/>
      <c r="X597"/>
      <c r="Y597"/>
    </row>
    <row r="598" spans="22:25" x14ac:dyDescent="0.2">
      <c r="V598"/>
      <c r="W598"/>
      <c r="X598"/>
      <c r="Y598"/>
    </row>
    <row r="599" spans="22:25" x14ac:dyDescent="0.2">
      <c r="V599"/>
      <c r="W599"/>
      <c r="X599"/>
      <c r="Y599"/>
    </row>
    <row r="600" spans="22:25" x14ac:dyDescent="0.2">
      <c r="V600"/>
      <c r="W600"/>
      <c r="X600"/>
      <c r="Y600"/>
    </row>
    <row r="601" spans="22:25" x14ac:dyDescent="0.2">
      <c r="V601"/>
      <c r="W601"/>
      <c r="X601"/>
      <c r="Y601"/>
    </row>
    <row r="602" spans="22:25" x14ac:dyDescent="0.2">
      <c r="V602"/>
      <c r="W602"/>
      <c r="X602"/>
      <c r="Y602"/>
    </row>
    <row r="603" spans="22:25" x14ac:dyDescent="0.2">
      <c r="V603"/>
      <c r="W603"/>
      <c r="X603"/>
      <c r="Y603"/>
    </row>
    <row r="604" spans="22:25" x14ac:dyDescent="0.2">
      <c r="V604"/>
      <c r="W604"/>
      <c r="X604"/>
      <c r="Y604"/>
    </row>
    <row r="605" spans="22:25" x14ac:dyDescent="0.2">
      <c r="V605"/>
      <c r="W605"/>
      <c r="X605"/>
      <c r="Y605"/>
    </row>
    <row r="606" spans="22:25" x14ac:dyDescent="0.2">
      <c r="V606"/>
      <c r="W606"/>
      <c r="X606"/>
      <c r="Y606"/>
    </row>
    <row r="607" spans="22:25" x14ac:dyDescent="0.2">
      <c r="V607"/>
      <c r="W607"/>
      <c r="X607"/>
      <c r="Y607"/>
    </row>
    <row r="608" spans="22:25" x14ac:dyDescent="0.2">
      <c r="V608"/>
      <c r="W608"/>
      <c r="X608"/>
      <c r="Y608"/>
    </row>
    <row r="609" spans="22:25" x14ac:dyDescent="0.2">
      <c r="V609"/>
      <c r="W609"/>
      <c r="X609"/>
      <c r="Y609"/>
    </row>
    <row r="610" spans="22:25" x14ac:dyDescent="0.2">
      <c r="V610"/>
      <c r="W610"/>
      <c r="X610"/>
      <c r="Y610"/>
    </row>
    <row r="611" spans="22:25" x14ac:dyDescent="0.2">
      <c r="V611"/>
      <c r="W611"/>
      <c r="X611"/>
      <c r="Y611"/>
    </row>
    <row r="612" spans="22:25" x14ac:dyDescent="0.2">
      <c r="V612"/>
      <c r="W612"/>
      <c r="X612"/>
      <c r="Y612"/>
    </row>
    <row r="613" spans="22:25" x14ac:dyDescent="0.2">
      <c r="V613"/>
      <c r="W613"/>
      <c r="X613"/>
      <c r="Y613"/>
    </row>
    <row r="614" spans="22:25" x14ac:dyDescent="0.2">
      <c r="V614"/>
      <c r="W614"/>
      <c r="X614"/>
      <c r="Y614"/>
    </row>
    <row r="615" spans="22:25" x14ac:dyDescent="0.2">
      <c r="V615"/>
      <c r="W615"/>
      <c r="X615"/>
      <c r="Y615"/>
    </row>
    <row r="616" spans="22:25" x14ac:dyDescent="0.2">
      <c r="V616"/>
      <c r="W616"/>
      <c r="X616"/>
      <c r="Y616"/>
    </row>
    <row r="617" spans="22:25" x14ac:dyDescent="0.2">
      <c r="V617"/>
      <c r="W617"/>
      <c r="X617"/>
      <c r="Y617"/>
    </row>
    <row r="618" spans="22:25" x14ac:dyDescent="0.2">
      <c r="V618"/>
      <c r="W618"/>
      <c r="X618"/>
      <c r="Y618"/>
    </row>
    <row r="619" spans="22:25" x14ac:dyDescent="0.2">
      <c r="V619"/>
      <c r="W619"/>
      <c r="X619"/>
      <c r="Y619"/>
    </row>
    <row r="620" spans="22:25" x14ac:dyDescent="0.2">
      <c r="V620"/>
      <c r="W620"/>
      <c r="X620"/>
      <c r="Y620"/>
    </row>
    <row r="621" spans="22:25" x14ac:dyDescent="0.2">
      <c r="V621"/>
      <c r="W621"/>
      <c r="X621"/>
      <c r="Y621"/>
    </row>
    <row r="622" spans="22:25" x14ac:dyDescent="0.2">
      <c r="V622"/>
      <c r="W622"/>
      <c r="X622"/>
      <c r="Y622"/>
    </row>
    <row r="623" spans="22:25" x14ac:dyDescent="0.2">
      <c r="V623"/>
      <c r="W623"/>
      <c r="X623"/>
      <c r="Y623"/>
    </row>
    <row r="624" spans="22:25" x14ac:dyDescent="0.2">
      <c r="V624"/>
      <c r="W624"/>
      <c r="X624"/>
      <c r="Y624"/>
    </row>
    <row r="625" spans="22:25" x14ac:dyDescent="0.2">
      <c r="V625"/>
      <c r="W625"/>
      <c r="X625"/>
      <c r="Y625"/>
    </row>
    <row r="626" spans="22:25" x14ac:dyDescent="0.2">
      <c r="V626"/>
      <c r="W626"/>
      <c r="X626"/>
      <c r="Y626"/>
    </row>
    <row r="627" spans="22:25" x14ac:dyDescent="0.2">
      <c r="V627"/>
      <c r="W627"/>
      <c r="X627"/>
      <c r="Y627"/>
    </row>
    <row r="628" spans="22:25" x14ac:dyDescent="0.2">
      <c r="V628"/>
      <c r="W628"/>
      <c r="X628"/>
      <c r="Y628"/>
    </row>
    <row r="629" spans="22:25" x14ac:dyDescent="0.2">
      <c r="V629"/>
      <c r="W629"/>
      <c r="X629"/>
      <c r="Y629"/>
    </row>
    <row r="630" spans="22:25" x14ac:dyDescent="0.2">
      <c r="V630"/>
      <c r="W630"/>
      <c r="X630"/>
      <c r="Y630"/>
    </row>
    <row r="631" spans="22:25" x14ac:dyDescent="0.2">
      <c r="V631"/>
      <c r="W631"/>
      <c r="X631"/>
      <c r="Y631"/>
    </row>
    <row r="632" spans="22:25" x14ac:dyDescent="0.2">
      <c r="V632"/>
      <c r="W632"/>
      <c r="X632"/>
      <c r="Y632"/>
    </row>
    <row r="633" spans="22:25" x14ac:dyDescent="0.2">
      <c r="V633"/>
      <c r="W633"/>
      <c r="X633"/>
      <c r="Y633"/>
    </row>
    <row r="634" spans="22:25" x14ac:dyDescent="0.2">
      <c r="V634"/>
      <c r="W634"/>
      <c r="X634"/>
      <c r="Y634"/>
    </row>
    <row r="635" spans="22:25" x14ac:dyDescent="0.2">
      <c r="V635"/>
      <c r="W635"/>
      <c r="X635"/>
      <c r="Y635"/>
    </row>
    <row r="636" spans="22:25" x14ac:dyDescent="0.2">
      <c r="V636"/>
      <c r="W636"/>
      <c r="X636"/>
      <c r="Y636"/>
    </row>
    <row r="637" spans="22:25" x14ac:dyDescent="0.2">
      <c r="V637"/>
      <c r="W637"/>
      <c r="X637"/>
      <c r="Y637"/>
    </row>
    <row r="638" spans="22:25" x14ac:dyDescent="0.2">
      <c r="V638"/>
      <c r="W638"/>
      <c r="X638"/>
      <c r="Y638"/>
    </row>
    <row r="639" spans="22:25" x14ac:dyDescent="0.2">
      <c r="V639"/>
      <c r="W639"/>
      <c r="X639"/>
      <c r="Y639"/>
    </row>
    <row r="640" spans="22:25" x14ac:dyDescent="0.2">
      <c r="V640"/>
      <c r="W640"/>
      <c r="X640"/>
      <c r="Y640"/>
    </row>
    <row r="641" spans="22:25" x14ac:dyDescent="0.2">
      <c r="V641"/>
      <c r="W641"/>
      <c r="X641"/>
      <c r="Y641"/>
    </row>
    <row r="642" spans="22:25" x14ac:dyDescent="0.2">
      <c r="V642"/>
      <c r="W642"/>
      <c r="X642"/>
      <c r="Y642"/>
    </row>
    <row r="643" spans="22:25" x14ac:dyDescent="0.2">
      <c r="V643"/>
      <c r="W643"/>
      <c r="X643"/>
      <c r="Y643"/>
    </row>
    <row r="644" spans="22:25" x14ac:dyDescent="0.2">
      <c r="V644"/>
      <c r="W644"/>
      <c r="X644"/>
      <c r="Y644"/>
    </row>
    <row r="645" spans="22:25" x14ac:dyDescent="0.2">
      <c r="V645"/>
      <c r="W645"/>
      <c r="X645"/>
      <c r="Y645"/>
    </row>
    <row r="646" spans="22:25" x14ac:dyDescent="0.2">
      <c r="V646"/>
      <c r="W646"/>
      <c r="X646"/>
      <c r="Y646"/>
    </row>
    <row r="647" spans="22:25" x14ac:dyDescent="0.2">
      <c r="V647"/>
      <c r="W647"/>
      <c r="X647"/>
      <c r="Y647"/>
    </row>
    <row r="648" spans="22:25" x14ac:dyDescent="0.2">
      <c r="V648"/>
      <c r="W648"/>
      <c r="X648"/>
      <c r="Y648"/>
    </row>
    <row r="649" spans="22:25" x14ac:dyDescent="0.2">
      <c r="V649"/>
      <c r="W649"/>
      <c r="X649"/>
      <c r="Y649"/>
    </row>
    <row r="650" spans="22:25" x14ac:dyDescent="0.2">
      <c r="V650"/>
      <c r="W650"/>
      <c r="X650"/>
      <c r="Y650"/>
    </row>
    <row r="651" spans="22:25" x14ac:dyDescent="0.2">
      <c r="V651"/>
      <c r="W651"/>
      <c r="X651"/>
      <c r="Y651"/>
    </row>
    <row r="652" spans="22:25" x14ac:dyDescent="0.2">
      <c r="V652"/>
      <c r="W652"/>
      <c r="X652"/>
      <c r="Y652"/>
    </row>
    <row r="653" spans="22:25" x14ac:dyDescent="0.2">
      <c r="V653"/>
      <c r="W653"/>
      <c r="X653"/>
      <c r="Y653"/>
    </row>
    <row r="654" spans="22:25" x14ac:dyDescent="0.2">
      <c r="V654"/>
      <c r="W654"/>
      <c r="X654"/>
      <c r="Y654"/>
    </row>
    <row r="655" spans="22:25" x14ac:dyDescent="0.2">
      <c r="V655"/>
      <c r="W655"/>
      <c r="X655"/>
      <c r="Y655"/>
    </row>
    <row r="656" spans="22:25" x14ac:dyDescent="0.2">
      <c r="V656"/>
      <c r="W656"/>
      <c r="X656"/>
      <c r="Y656"/>
    </row>
    <row r="657" spans="22:25" x14ac:dyDescent="0.2">
      <c r="V657"/>
      <c r="W657"/>
      <c r="X657"/>
      <c r="Y657"/>
    </row>
    <row r="658" spans="22:25" x14ac:dyDescent="0.2">
      <c r="V658"/>
      <c r="W658"/>
      <c r="X658"/>
      <c r="Y658"/>
    </row>
    <row r="659" spans="22:25" x14ac:dyDescent="0.2">
      <c r="V659"/>
      <c r="W659"/>
      <c r="X659"/>
      <c r="Y659"/>
    </row>
    <row r="660" spans="22:25" x14ac:dyDescent="0.2">
      <c r="V660"/>
      <c r="W660"/>
      <c r="X660"/>
      <c r="Y660"/>
    </row>
    <row r="661" spans="22:25" x14ac:dyDescent="0.2">
      <c r="V661"/>
      <c r="W661"/>
      <c r="X661"/>
      <c r="Y661"/>
    </row>
    <row r="662" spans="22:25" x14ac:dyDescent="0.2">
      <c r="V662"/>
      <c r="W662"/>
      <c r="X662"/>
      <c r="Y662"/>
    </row>
    <row r="663" spans="22:25" x14ac:dyDescent="0.2">
      <c r="V663"/>
      <c r="W663"/>
      <c r="X663"/>
      <c r="Y663"/>
    </row>
    <row r="664" spans="22:25" x14ac:dyDescent="0.2">
      <c r="V664"/>
      <c r="W664"/>
      <c r="X664"/>
      <c r="Y664"/>
    </row>
    <row r="665" spans="22:25" x14ac:dyDescent="0.2">
      <c r="V665"/>
      <c r="W665"/>
      <c r="X665"/>
      <c r="Y665"/>
    </row>
    <row r="666" spans="22:25" x14ac:dyDescent="0.2">
      <c r="V666"/>
      <c r="W666"/>
      <c r="X666"/>
      <c r="Y666"/>
    </row>
    <row r="667" spans="22:25" x14ac:dyDescent="0.2">
      <c r="V667"/>
      <c r="W667"/>
      <c r="X667"/>
      <c r="Y667"/>
    </row>
    <row r="668" spans="22:25" x14ac:dyDescent="0.2">
      <c r="V668"/>
      <c r="W668"/>
      <c r="X668"/>
      <c r="Y668"/>
    </row>
    <row r="669" spans="22:25" x14ac:dyDescent="0.2">
      <c r="V669"/>
      <c r="W669"/>
      <c r="X669"/>
      <c r="Y669"/>
    </row>
    <row r="670" spans="22:25" x14ac:dyDescent="0.2">
      <c r="V670"/>
      <c r="W670"/>
      <c r="X670"/>
      <c r="Y670"/>
    </row>
    <row r="671" spans="22:25" x14ac:dyDescent="0.2">
      <c r="V671"/>
      <c r="W671"/>
      <c r="X671"/>
      <c r="Y671"/>
    </row>
    <row r="672" spans="22:25" x14ac:dyDescent="0.2">
      <c r="V672"/>
      <c r="W672"/>
      <c r="X672"/>
      <c r="Y672"/>
    </row>
    <row r="673" spans="22:25" x14ac:dyDescent="0.2">
      <c r="V673"/>
      <c r="W673"/>
      <c r="X673"/>
      <c r="Y673"/>
    </row>
    <row r="674" spans="22:25" x14ac:dyDescent="0.2">
      <c r="V674"/>
      <c r="W674"/>
      <c r="X674"/>
      <c r="Y674"/>
    </row>
    <row r="675" spans="22:25" x14ac:dyDescent="0.2">
      <c r="V675"/>
      <c r="W675"/>
      <c r="X675"/>
      <c r="Y675"/>
    </row>
    <row r="676" spans="22:25" x14ac:dyDescent="0.2">
      <c r="V676"/>
      <c r="W676"/>
      <c r="X676"/>
      <c r="Y676"/>
    </row>
    <row r="677" spans="22:25" x14ac:dyDescent="0.2">
      <c r="V677"/>
      <c r="W677"/>
      <c r="X677"/>
      <c r="Y677"/>
    </row>
    <row r="678" spans="22:25" x14ac:dyDescent="0.2">
      <c r="V678"/>
      <c r="W678"/>
      <c r="X678"/>
      <c r="Y678"/>
    </row>
    <row r="679" spans="22:25" x14ac:dyDescent="0.2">
      <c r="V679"/>
      <c r="W679"/>
      <c r="X679"/>
      <c r="Y679"/>
    </row>
    <row r="680" spans="22:25" x14ac:dyDescent="0.2">
      <c r="V680"/>
      <c r="W680"/>
      <c r="X680"/>
      <c r="Y680"/>
    </row>
    <row r="681" spans="22:25" x14ac:dyDescent="0.2">
      <c r="V681"/>
      <c r="W681"/>
      <c r="X681"/>
      <c r="Y681"/>
    </row>
    <row r="682" spans="22:25" x14ac:dyDescent="0.2">
      <c r="V682"/>
      <c r="W682"/>
      <c r="X682"/>
      <c r="Y682"/>
    </row>
    <row r="683" spans="22:25" x14ac:dyDescent="0.2">
      <c r="V683"/>
      <c r="W683"/>
      <c r="X683"/>
      <c r="Y683"/>
    </row>
    <row r="684" spans="22:25" x14ac:dyDescent="0.2">
      <c r="V684"/>
      <c r="W684"/>
      <c r="X684"/>
      <c r="Y684"/>
    </row>
    <row r="685" spans="22:25" x14ac:dyDescent="0.2">
      <c r="V685"/>
      <c r="W685"/>
      <c r="X685"/>
      <c r="Y685"/>
    </row>
    <row r="686" spans="22:25" x14ac:dyDescent="0.2">
      <c r="V686"/>
      <c r="W686"/>
      <c r="X686"/>
      <c r="Y686"/>
    </row>
    <row r="687" spans="22:25" x14ac:dyDescent="0.2">
      <c r="V687"/>
      <c r="W687"/>
      <c r="X687"/>
      <c r="Y687"/>
    </row>
    <row r="688" spans="22:25" x14ac:dyDescent="0.2">
      <c r="V688"/>
      <c r="W688"/>
      <c r="X688"/>
      <c r="Y688"/>
    </row>
    <row r="689" spans="22:25" x14ac:dyDescent="0.2">
      <c r="V689"/>
      <c r="W689"/>
      <c r="X689"/>
      <c r="Y689"/>
    </row>
    <row r="690" spans="22:25" x14ac:dyDescent="0.2">
      <c r="V690"/>
      <c r="W690"/>
      <c r="X690"/>
      <c r="Y690"/>
    </row>
    <row r="691" spans="22:25" x14ac:dyDescent="0.2">
      <c r="V691"/>
      <c r="W691"/>
      <c r="X691"/>
      <c r="Y691"/>
    </row>
    <row r="692" spans="22:25" x14ac:dyDescent="0.2">
      <c r="V692"/>
      <c r="W692"/>
      <c r="X692"/>
      <c r="Y692"/>
    </row>
    <row r="693" spans="22:25" x14ac:dyDescent="0.2">
      <c r="V693"/>
      <c r="W693"/>
      <c r="X693"/>
      <c r="Y693"/>
    </row>
    <row r="694" spans="22:25" x14ac:dyDescent="0.2">
      <c r="V694"/>
      <c r="W694"/>
      <c r="X694"/>
      <c r="Y694"/>
    </row>
    <row r="695" spans="22:25" x14ac:dyDescent="0.2">
      <c r="V695"/>
      <c r="W695"/>
      <c r="X695"/>
      <c r="Y695"/>
    </row>
    <row r="696" spans="22:25" x14ac:dyDescent="0.2">
      <c r="V696"/>
      <c r="W696"/>
      <c r="X696"/>
      <c r="Y696"/>
    </row>
    <row r="697" spans="22:25" x14ac:dyDescent="0.2">
      <c r="V697"/>
      <c r="W697"/>
      <c r="X697"/>
      <c r="Y697"/>
    </row>
    <row r="698" spans="22:25" x14ac:dyDescent="0.2">
      <c r="V698"/>
      <c r="W698"/>
      <c r="X698"/>
      <c r="Y698"/>
    </row>
    <row r="699" spans="22:25" x14ac:dyDescent="0.2">
      <c r="V699"/>
      <c r="W699"/>
      <c r="X699"/>
      <c r="Y699"/>
    </row>
    <row r="700" spans="22:25" x14ac:dyDescent="0.2">
      <c r="V700"/>
      <c r="W700"/>
      <c r="X700"/>
      <c r="Y700"/>
    </row>
    <row r="701" spans="22:25" x14ac:dyDescent="0.2">
      <c r="V701"/>
      <c r="W701"/>
      <c r="X701"/>
      <c r="Y701"/>
    </row>
    <row r="702" spans="22:25" x14ac:dyDescent="0.2">
      <c r="V702"/>
      <c r="W702"/>
      <c r="X702"/>
      <c r="Y702"/>
    </row>
    <row r="703" spans="22:25" x14ac:dyDescent="0.2">
      <c r="V703"/>
      <c r="W703"/>
      <c r="X703"/>
      <c r="Y703"/>
    </row>
    <row r="704" spans="22:25" x14ac:dyDescent="0.2">
      <c r="V704"/>
      <c r="W704"/>
      <c r="X704"/>
      <c r="Y704"/>
    </row>
    <row r="705" spans="22:25" x14ac:dyDescent="0.2">
      <c r="V705"/>
      <c r="W705"/>
      <c r="X705"/>
      <c r="Y705"/>
    </row>
    <row r="706" spans="22:25" x14ac:dyDescent="0.2">
      <c r="V706"/>
      <c r="W706"/>
      <c r="X706"/>
      <c r="Y706"/>
    </row>
    <row r="707" spans="22:25" x14ac:dyDescent="0.2">
      <c r="V707"/>
      <c r="W707"/>
      <c r="X707"/>
      <c r="Y707"/>
    </row>
    <row r="708" spans="22:25" x14ac:dyDescent="0.2">
      <c r="V708"/>
      <c r="W708"/>
      <c r="X708"/>
      <c r="Y708"/>
    </row>
    <row r="709" spans="22:25" x14ac:dyDescent="0.2">
      <c r="V709"/>
      <c r="W709"/>
      <c r="X709"/>
      <c r="Y709"/>
    </row>
    <row r="710" spans="22:25" x14ac:dyDescent="0.2">
      <c r="V710"/>
      <c r="W710"/>
      <c r="X710"/>
      <c r="Y710"/>
    </row>
    <row r="711" spans="22:25" x14ac:dyDescent="0.2">
      <c r="V711"/>
      <c r="W711"/>
      <c r="X711"/>
      <c r="Y711"/>
    </row>
    <row r="712" spans="22:25" x14ac:dyDescent="0.2">
      <c r="V712"/>
      <c r="W712"/>
      <c r="X712"/>
      <c r="Y712"/>
    </row>
    <row r="713" spans="22:25" x14ac:dyDescent="0.2">
      <c r="V713"/>
      <c r="W713"/>
      <c r="X713"/>
      <c r="Y713"/>
    </row>
    <row r="714" spans="22:25" x14ac:dyDescent="0.2">
      <c r="V714"/>
      <c r="W714"/>
      <c r="X714"/>
      <c r="Y714"/>
    </row>
    <row r="715" spans="22:25" x14ac:dyDescent="0.2">
      <c r="V715"/>
      <c r="W715"/>
      <c r="X715"/>
      <c r="Y715"/>
    </row>
    <row r="716" spans="22:25" x14ac:dyDescent="0.2">
      <c r="V716"/>
      <c r="W716"/>
      <c r="X716"/>
      <c r="Y716"/>
    </row>
    <row r="717" spans="22:25" x14ac:dyDescent="0.2">
      <c r="V717"/>
      <c r="W717"/>
      <c r="X717"/>
      <c r="Y717"/>
    </row>
    <row r="718" spans="22:25" x14ac:dyDescent="0.2">
      <c r="V718"/>
      <c r="W718"/>
      <c r="X718"/>
      <c r="Y718"/>
    </row>
    <row r="719" spans="22:25" x14ac:dyDescent="0.2">
      <c r="V719"/>
      <c r="W719"/>
      <c r="X719"/>
      <c r="Y719"/>
    </row>
    <row r="720" spans="22:25" x14ac:dyDescent="0.2">
      <c r="V720"/>
      <c r="W720"/>
      <c r="X720"/>
      <c r="Y720"/>
    </row>
    <row r="721" spans="22:25" x14ac:dyDescent="0.2">
      <c r="V721"/>
      <c r="W721"/>
      <c r="X721"/>
      <c r="Y721"/>
    </row>
    <row r="722" spans="22:25" x14ac:dyDescent="0.2">
      <c r="V722"/>
      <c r="W722"/>
      <c r="X722"/>
      <c r="Y722"/>
    </row>
    <row r="723" spans="22:25" x14ac:dyDescent="0.2">
      <c r="V723"/>
      <c r="W723"/>
      <c r="X723"/>
      <c r="Y723"/>
    </row>
    <row r="724" spans="22:25" x14ac:dyDescent="0.2">
      <c r="V724"/>
      <c r="W724"/>
      <c r="X724"/>
      <c r="Y724"/>
    </row>
    <row r="725" spans="22:25" x14ac:dyDescent="0.2">
      <c r="V725"/>
      <c r="W725"/>
      <c r="X725"/>
      <c r="Y725"/>
    </row>
    <row r="726" spans="22:25" x14ac:dyDescent="0.2">
      <c r="V726"/>
      <c r="W726"/>
      <c r="X726"/>
      <c r="Y726"/>
    </row>
    <row r="727" spans="22:25" x14ac:dyDescent="0.2">
      <c r="V727"/>
      <c r="W727"/>
      <c r="X727"/>
      <c r="Y727"/>
    </row>
    <row r="728" spans="22:25" x14ac:dyDescent="0.2">
      <c r="V728"/>
      <c r="W728"/>
      <c r="X728"/>
      <c r="Y728"/>
    </row>
    <row r="729" spans="22:25" x14ac:dyDescent="0.2">
      <c r="V729"/>
      <c r="W729"/>
      <c r="X729"/>
      <c r="Y729"/>
    </row>
    <row r="730" spans="22:25" x14ac:dyDescent="0.2">
      <c r="V730"/>
      <c r="W730"/>
      <c r="X730"/>
      <c r="Y730"/>
    </row>
    <row r="731" spans="22:25" x14ac:dyDescent="0.2">
      <c r="V731"/>
      <c r="W731"/>
      <c r="X731"/>
      <c r="Y731"/>
    </row>
    <row r="732" spans="22:25" x14ac:dyDescent="0.2">
      <c r="V732"/>
      <c r="W732"/>
      <c r="X732"/>
      <c r="Y732"/>
    </row>
    <row r="733" spans="22:25" x14ac:dyDescent="0.2">
      <c r="V733"/>
      <c r="W733"/>
      <c r="X733"/>
      <c r="Y733"/>
    </row>
    <row r="734" spans="22:25" x14ac:dyDescent="0.2">
      <c r="V734"/>
      <c r="W734"/>
      <c r="X734"/>
      <c r="Y734"/>
    </row>
    <row r="735" spans="22:25" x14ac:dyDescent="0.2">
      <c r="V735"/>
      <c r="W735"/>
      <c r="X735"/>
      <c r="Y735"/>
    </row>
    <row r="736" spans="22:25" x14ac:dyDescent="0.2">
      <c r="V736"/>
      <c r="W736"/>
      <c r="X736"/>
      <c r="Y736"/>
    </row>
    <row r="737" spans="22:25" x14ac:dyDescent="0.2">
      <c r="V737"/>
      <c r="W737"/>
      <c r="X737"/>
      <c r="Y737"/>
    </row>
    <row r="738" spans="22:25" x14ac:dyDescent="0.2">
      <c r="V738"/>
      <c r="W738"/>
      <c r="X738"/>
      <c r="Y738"/>
    </row>
    <row r="739" spans="22:25" x14ac:dyDescent="0.2">
      <c r="V739"/>
      <c r="W739"/>
      <c r="X739"/>
      <c r="Y739"/>
    </row>
    <row r="740" spans="22:25" x14ac:dyDescent="0.2">
      <c r="V740"/>
      <c r="W740"/>
      <c r="X740"/>
      <c r="Y740"/>
    </row>
    <row r="741" spans="22:25" x14ac:dyDescent="0.2">
      <c r="V741"/>
      <c r="W741"/>
      <c r="X741"/>
      <c r="Y741"/>
    </row>
    <row r="742" spans="22:25" x14ac:dyDescent="0.2">
      <c r="V742"/>
      <c r="W742"/>
      <c r="X742"/>
      <c r="Y742"/>
    </row>
    <row r="743" spans="22:25" x14ac:dyDescent="0.2">
      <c r="V743"/>
      <c r="W743"/>
      <c r="X743"/>
      <c r="Y743"/>
    </row>
    <row r="744" spans="22:25" x14ac:dyDescent="0.2">
      <c r="V744"/>
      <c r="W744"/>
      <c r="X744"/>
      <c r="Y744"/>
    </row>
    <row r="745" spans="22:25" x14ac:dyDescent="0.2">
      <c r="V745"/>
      <c r="W745"/>
      <c r="X745"/>
      <c r="Y745"/>
    </row>
    <row r="746" spans="22:25" x14ac:dyDescent="0.2">
      <c r="V746"/>
      <c r="W746"/>
      <c r="X746"/>
      <c r="Y746"/>
    </row>
    <row r="747" spans="22:25" x14ac:dyDescent="0.2">
      <c r="V747"/>
      <c r="W747"/>
      <c r="X747"/>
      <c r="Y747"/>
    </row>
    <row r="748" spans="22:25" x14ac:dyDescent="0.2">
      <c r="V748"/>
      <c r="W748"/>
      <c r="X748"/>
      <c r="Y748"/>
    </row>
    <row r="749" spans="22:25" x14ac:dyDescent="0.2">
      <c r="V749"/>
      <c r="W749"/>
      <c r="X749"/>
      <c r="Y749"/>
    </row>
    <row r="750" spans="22:25" x14ac:dyDescent="0.2">
      <c r="V750"/>
      <c r="W750"/>
      <c r="X750"/>
      <c r="Y750"/>
    </row>
    <row r="751" spans="22:25" x14ac:dyDescent="0.2">
      <c r="V751"/>
      <c r="W751"/>
      <c r="X751"/>
      <c r="Y751"/>
    </row>
    <row r="752" spans="22:25" x14ac:dyDescent="0.2">
      <c r="V752"/>
      <c r="W752"/>
      <c r="X752"/>
      <c r="Y752"/>
    </row>
    <row r="753" spans="22:25" x14ac:dyDescent="0.2">
      <c r="V753"/>
      <c r="W753"/>
      <c r="X753"/>
      <c r="Y753"/>
    </row>
    <row r="754" spans="22:25" x14ac:dyDescent="0.2">
      <c r="V754"/>
      <c r="W754"/>
      <c r="X754"/>
      <c r="Y754"/>
    </row>
    <row r="755" spans="22:25" x14ac:dyDescent="0.2">
      <c r="V755"/>
      <c r="W755"/>
      <c r="X755"/>
      <c r="Y755"/>
    </row>
    <row r="756" spans="22:25" x14ac:dyDescent="0.2">
      <c r="V756"/>
      <c r="W756"/>
      <c r="X756"/>
      <c r="Y756"/>
    </row>
    <row r="757" spans="22:25" x14ac:dyDescent="0.2">
      <c r="V757"/>
      <c r="W757"/>
      <c r="X757"/>
      <c r="Y757"/>
    </row>
    <row r="758" spans="22:25" x14ac:dyDescent="0.2">
      <c r="V758"/>
      <c r="W758"/>
      <c r="X758"/>
      <c r="Y758"/>
    </row>
    <row r="759" spans="22:25" x14ac:dyDescent="0.2">
      <c r="V759"/>
      <c r="W759"/>
      <c r="X759"/>
      <c r="Y759"/>
    </row>
    <row r="760" spans="22:25" x14ac:dyDescent="0.2">
      <c r="V760"/>
      <c r="W760"/>
      <c r="X760"/>
      <c r="Y760"/>
    </row>
    <row r="761" spans="22:25" x14ac:dyDescent="0.2">
      <c r="V761"/>
      <c r="W761"/>
      <c r="X761"/>
      <c r="Y761"/>
    </row>
    <row r="762" spans="22:25" x14ac:dyDescent="0.2">
      <c r="V762"/>
      <c r="W762"/>
      <c r="X762"/>
      <c r="Y762"/>
    </row>
    <row r="763" spans="22:25" x14ac:dyDescent="0.2">
      <c r="V763"/>
      <c r="W763"/>
      <c r="X763"/>
      <c r="Y763"/>
    </row>
    <row r="764" spans="22:25" x14ac:dyDescent="0.2">
      <c r="V764"/>
      <c r="W764"/>
      <c r="X764"/>
      <c r="Y764"/>
    </row>
    <row r="765" spans="22:25" x14ac:dyDescent="0.2">
      <c r="V765"/>
      <c r="W765"/>
      <c r="X765"/>
      <c r="Y765"/>
    </row>
    <row r="766" spans="22:25" x14ac:dyDescent="0.2">
      <c r="V766"/>
      <c r="W766"/>
      <c r="X766"/>
      <c r="Y766"/>
    </row>
    <row r="767" spans="22:25" x14ac:dyDescent="0.2">
      <c r="V767"/>
      <c r="W767"/>
      <c r="X767"/>
      <c r="Y767"/>
    </row>
    <row r="768" spans="22:25" x14ac:dyDescent="0.2">
      <c r="V768"/>
      <c r="W768"/>
      <c r="X768"/>
      <c r="Y768"/>
    </row>
    <row r="769" spans="22:25" x14ac:dyDescent="0.2">
      <c r="V769"/>
      <c r="W769"/>
      <c r="X769"/>
      <c r="Y769"/>
    </row>
    <row r="770" spans="22:25" x14ac:dyDescent="0.2">
      <c r="V770"/>
      <c r="W770"/>
      <c r="X770"/>
      <c r="Y770"/>
    </row>
    <row r="771" spans="22:25" x14ac:dyDescent="0.2">
      <c r="V771"/>
      <c r="W771"/>
      <c r="X771"/>
      <c r="Y771"/>
    </row>
    <row r="772" spans="22:25" x14ac:dyDescent="0.2">
      <c r="V772"/>
      <c r="W772"/>
      <c r="X772"/>
      <c r="Y772"/>
    </row>
    <row r="773" spans="22:25" x14ac:dyDescent="0.2">
      <c r="V773"/>
      <c r="W773"/>
      <c r="X773"/>
      <c r="Y773"/>
    </row>
    <row r="774" spans="22:25" x14ac:dyDescent="0.2">
      <c r="V774"/>
      <c r="W774"/>
      <c r="X774"/>
      <c r="Y774"/>
    </row>
    <row r="775" spans="22:25" x14ac:dyDescent="0.2">
      <c r="V775"/>
      <c r="W775"/>
      <c r="X775"/>
      <c r="Y775"/>
    </row>
    <row r="776" spans="22:25" x14ac:dyDescent="0.2">
      <c r="V776"/>
      <c r="W776"/>
      <c r="X776"/>
      <c r="Y776"/>
    </row>
    <row r="777" spans="22:25" x14ac:dyDescent="0.2">
      <c r="V777"/>
      <c r="W777"/>
      <c r="X777"/>
      <c r="Y777"/>
    </row>
    <row r="778" spans="22:25" x14ac:dyDescent="0.2">
      <c r="V778"/>
      <c r="W778"/>
      <c r="X778"/>
      <c r="Y778"/>
    </row>
    <row r="779" spans="22:25" x14ac:dyDescent="0.2">
      <c r="V779"/>
      <c r="W779"/>
      <c r="X779"/>
      <c r="Y779"/>
    </row>
    <row r="780" spans="22:25" x14ac:dyDescent="0.2">
      <c r="V780"/>
      <c r="W780"/>
      <c r="X780"/>
      <c r="Y780"/>
    </row>
    <row r="781" spans="22:25" x14ac:dyDescent="0.2">
      <c r="V781"/>
      <c r="W781"/>
      <c r="X781"/>
      <c r="Y781"/>
    </row>
    <row r="782" spans="22:25" x14ac:dyDescent="0.2">
      <c r="V782"/>
      <c r="W782"/>
      <c r="X782"/>
      <c r="Y782"/>
    </row>
    <row r="783" spans="22:25" x14ac:dyDescent="0.2">
      <c r="V783"/>
      <c r="W783"/>
      <c r="X783"/>
      <c r="Y783"/>
    </row>
    <row r="784" spans="22:25" x14ac:dyDescent="0.2">
      <c r="V784"/>
      <c r="W784"/>
      <c r="X784"/>
      <c r="Y784"/>
    </row>
    <row r="785" spans="22:25" x14ac:dyDescent="0.2">
      <c r="V785"/>
      <c r="W785"/>
      <c r="X785"/>
      <c r="Y785"/>
    </row>
    <row r="786" spans="22:25" x14ac:dyDescent="0.2">
      <c r="V786"/>
      <c r="W786"/>
      <c r="X786"/>
      <c r="Y786"/>
    </row>
    <row r="787" spans="22:25" x14ac:dyDescent="0.2">
      <c r="V787"/>
      <c r="W787"/>
      <c r="X787"/>
      <c r="Y787"/>
    </row>
    <row r="788" spans="22:25" x14ac:dyDescent="0.2">
      <c r="V788"/>
      <c r="W788"/>
      <c r="X788"/>
      <c r="Y788"/>
    </row>
    <row r="789" spans="22:25" x14ac:dyDescent="0.2">
      <c r="V789"/>
      <c r="W789"/>
      <c r="X789"/>
      <c r="Y789"/>
    </row>
    <row r="790" spans="22:25" x14ac:dyDescent="0.2">
      <c r="V790"/>
      <c r="W790"/>
      <c r="X790"/>
      <c r="Y790"/>
    </row>
    <row r="791" spans="22:25" x14ac:dyDescent="0.2">
      <c r="V791"/>
      <c r="W791"/>
      <c r="X791"/>
      <c r="Y791"/>
    </row>
    <row r="792" spans="22:25" x14ac:dyDescent="0.2">
      <c r="V792"/>
      <c r="W792"/>
      <c r="X792"/>
      <c r="Y792"/>
    </row>
    <row r="793" spans="22:25" x14ac:dyDescent="0.2">
      <c r="V793"/>
      <c r="W793"/>
      <c r="X793"/>
      <c r="Y793"/>
    </row>
    <row r="794" spans="22:25" x14ac:dyDescent="0.2">
      <c r="V794"/>
      <c r="W794"/>
      <c r="X794"/>
      <c r="Y794"/>
    </row>
    <row r="795" spans="22:25" x14ac:dyDescent="0.2">
      <c r="V795"/>
      <c r="W795"/>
      <c r="X795"/>
      <c r="Y795"/>
    </row>
    <row r="796" spans="22:25" x14ac:dyDescent="0.2">
      <c r="V796"/>
      <c r="W796"/>
      <c r="X796"/>
      <c r="Y796"/>
    </row>
    <row r="797" spans="22:25" x14ac:dyDescent="0.2">
      <c r="V797"/>
      <c r="W797"/>
      <c r="X797"/>
      <c r="Y797"/>
    </row>
    <row r="798" spans="22:25" x14ac:dyDescent="0.2">
      <c r="V798"/>
      <c r="W798"/>
      <c r="X798"/>
      <c r="Y798"/>
    </row>
    <row r="799" spans="22:25" x14ac:dyDescent="0.2">
      <c r="V799"/>
      <c r="W799"/>
      <c r="X799"/>
      <c r="Y799"/>
    </row>
    <row r="800" spans="22:25" x14ac:dyDescent="0.2">
      <c r="V800"/>
      <c r="W800"/>
      <c r="X800"/>
      <c r="Y800"/>
    </row>
    <row r="801" spans="22:25" x14ac:dyDescent="0.2">
      <c r="V801"/>
      <c r="W801"/>
      <c r="X801"/>
      <c r="Y801"/>
    </row>
    <row r="802" spans="22:25" x14ac:dyDescent="0.2">
      <c r="V802"/>
      <c r="W802"/>
      <c r="X802"/>
      <c r="Y802"/>
    </row>
    <row r="803" spans="22:25" x14ac:dyDescent="0.2">
      <c r="V803"/>
      <c r="W803"/>
      <c r="X803"/>
      <c r="Y803"/>
    </row>
    <row r="804" spans="22:25" x14ac:dyDescent="0.2">
      <c r="V804"/>
      <c r="W804"/>
      <c r="X804"/>
      <c r="Y804"/>
    </row>
    <row r="805" spans="22:25" x14ac:dyDescent="0.2">
      <c r="V805"/>
      <c r="W805"/>
      <c r="X805"/>
      <c r="Y805"/>
    </row>
    <row r="806" spans="22:25" x14ac:dyDescent="0.2">
      <c r="V806"/>
      <c r="W806"/>
      <c r="X806"/>
      <c r="Y806"/>
    </row>
    <row r="807" spans="22:25" x14ac:dyDescent="0.2">
      <c r="V807"/>
      <c r="W807"/>
      <c r="X807"/>
      <c r="Y807"/>
    </row>
    <row r="808" spans="22:25" x14ac:dyDescent="0.2">
      <c r="V808"/>
      <c r="W808"/>
      <c r="X808"/>
      <c r="Y808"/>
    </row>
    <row r="809" spans="22:25" x14ac:dyDescent="0.2">
      <c r="V809"/>
      <c r="W809"/>
      <c r="X809"/>
      <c r="Y809"/>
    </row>
    <row r="810" spans="22:25" x14ac:dyDescent="0.2">
      <c r="V810"/>
      <c r="W810"/>
      <c r="X810"/>
      <c r="Y810"/>
    </row>
    <row r="811" spans="22:25" x14ac:dyDescent="0.2">
      <c r="V811"/>
      <c r="W811"/>
      <c r="X811"/>
      <c r="Y811"/>
    </row>
    <row r="812" spans="22:25" x14ac:dyDescent="0.2">
      <c r="V812"/>
      <c r="W812"/>
      <c r="X812"/>
      <c r="Y812"/>
    </row>
    <row r="813" spans="22:25" x14ac:dyDescent="0.2">
      <c r="V813"/>
      <c r="W813"/>
      <c r="X813"/>
      <c r="Y813"/>
    </row>
    <row r="814" spans="22:25" x14ac:dyDescent="0.2">
      <c r="V814"/>
      <c r="W814"/>
      <c r="X814"/>
      <c r="Y814"/>
    </row>
    <row r="815" spans="22:25" x14ac:dyDescent="0.2">
      <c r="V815"/>
      <c r="W815"/>
      <c r="X815"/>
      <c r="Y815"/>
    </row>
    <row r="816" spans="22:25" x14ac:dyDescent="0.2">
      <c r="V816"/>
      <c r="W816"/>
      <c r="X816"/>
      <c r="Y816"/>
    </row>
    <row r="817" spans="22:25" x14ac:dyDescent="0.2">
      <c r="V817"/>
      <c r="W817"/>
      <c r="X817"/>
      <c r="Y817"/>
    </row>
    <row r="818" spans="22:25" x14ac:dyDescent="0.2">
      <c r="V818"/>
      <c r="W818"/>
      <c r="X818"/>
      <c r="Y818"/>
    </row>
    <row r="819" spans="22:25" x14ac:dyDescent="0.2">
      <c r="V819"/>
      <c r="W819"/>
      <c r="X819"/>
      <c r="Y819"/>
    </row>
    <row r="820" spans="22:25" x14ac:dyDescent="0.2">
      <c r="V820"/>
      <c r="W820"/>
      <c r="X820"/>
      <c r="Y820"/>
    </row>
    <row r="821" spans="22:25" x14ac:dyDescent="0.2">
      <c r="V821"/>
      <c r="W821"/>
      <c r="X821"/>
      <c r="Y821"/>
    </row>
    <row r="822" spans="22:25" x14ac:dyDescent="0.2">
      <c r="V822"/>
      <c r="W822"/>
      <c r="X822"/>
      <c r="Y822"/>
    </row>
    <row r="823" spans="22:25" x14ac:dyDescent="0.2">
      <c r="V823"/>
      <c r="W823"/>
      <c r="X823"/>
      <c r="Y823"/>
    </row>
    <row r="824" spans="22:25" x14ac:dyDescent="0.2">
      <c r="V824"/>
      <c r="W824"/>
      <c r="X824"/>
      <c r="Y824"/>
    </row>
    <row r="825" spans="22:25" x14ac:dyDescent="0.2">
      <c r="V825"/>
      <c r="W825"/>
      <c r="X825"/>
      <c r="Y825"/>
    </row>
    <row r="826" spans="22:25" x14ac:dyDescent="0.2">
      <c r="V826"/>
      <c r="W826"/>
      <c r="X826"/>
      <c r="Y826"/>
    </row>
    <row r="827" spans="22:25" x14ac:dyDescent="0.2">
      <c r="V827"/>
      <c r="W827"/>
      <c r="X827"/>
      <c r="Y827"/>
    </row>
    <row r="828" spans="22:25" x14ac:dyDescent="0.2">
      <c r="V828"/>
      <c r="W828"/>
      <c r="X828"/>
      <c r="Y828"/>
    </row>
    <row r="829" spans="22:25" x14ac:dyDescent="0.2">
      <c r="V829"/>
      <c r="W829"/>
      <c r="X829"/>
      <c r="Y829"/>
    </row>
    <row r="830" spans="22:25" x14ac:dyDescent="0.2">
      <c r="V830"/>
      <c r="W830"/>
      <c r="X830"/>
      <c r="Y830"/>
    </row>
    <row r="831" spans="22:25" x14ac:dyDescent="0.2">
      <c r="V831"/>
      <c r="W831"/>
      <c r="X831"/>
      <c r="Y831"/>
    </row>
    <row r="832" spans="22:25" x14ac:dyDescent="0.2">
      <c r="V832"/>
      <c r="W832"/>
      <c r="X832"/>
      <c r="Y832"/>
    </row>
    <row r="833" spans="22:25" x14ac:dyDescent="0.2">
      <c r="V833"/>
      <c r="W833"/>
      <c r="X833"/>
      <c r="Y833"/>
    </row>
    <row r="834" spans="22:25" x14ac:dyDescent="0.2">
      <c r="V834"/>
      <c r="W834"/>
      <c r="X834"/>
      <c r="Y834"/>
    </row>
    <row r="835" spans="22:25" x14ac:dyDescent="0.2">
      <c r="V835"/>
      <c r="W835"/>
      <c r="X835"/>
      <c r="Y835"/>
    </row>
    <row r="836" spans="22:25" x14ac:dyDescent="0.2">
      <c r="V836"/>
      <c r="W836"/>
      <c r="X836"/>
      <c r="Y836"/>
    </row>
    <row r="837" spans="22:25" x14ac:dyDescent="0.2">
      <c r="V837"/>
      <c r="W837"/>
      <c r="X837"/>
      <c r="Y837"/>
    </row>
    <row r="838" spans="22:25" x14ac:dyDescent="0.2">
      <c r="V838"/>
      <c r="W838"/>
      <c r="X838"/>
      <c r="Y838"/>
    </row>
    <row r="839" spans="22:25" x14ac:dyDescent="0.2">
      <c r="V839"/>
      <c r="W839"/>
      <c r="X839"/>
      <c r="Y839"/>
    </row>
    <row r="840" spans="22:25" x14ac:dyDescent="0.2">
      <c r="V840"/>
      <c r="W840"/>
      <c r="X840"/>
      <c r="Y840"/>
    </row>
    <row r="841" spans="22:25" x14ac:dyDescent="0.2">
      <c r="V841"/>
      <c r="W841"/>
      <c r="X841"/>
      <c r="Y841"/>
    </row>
    <row r="842" spans="22:25" x14ac:dyDescent="0.2">
      <c r="V842"/>
      <c r="W842"/>
      <c r="X842"/>
      <c r="Y842"/>
    </row>
    <row r="843" spans="22:25" x14ac:dyDescent="0.2">
      <c r="V843"/>
      <c r="W843"/>
      <c r="X843"/>
      <c r="Y843"/>
    </row>
    <row r="844" spans="22:25" x14ac:dyDescent="0.2">
      <c r="V844"/>
      <c r="W844"/>
      <c r="X844"/>
      <c r="Y844"/>
    </row>
    <row r="845" spans="22:25" x14ac:dyDescent="0.2">
      <c r="V845"/>
      <c r="W845"/>
      <c r="X845"/>
      <c r="Y845"/>
    </row>
    <row r="846" spans="22:25" x14ac:dyDescent="0.2">
      <c r="V846"/>
      <c r="W846"/>
      <c r="X846"/>
      <c r="Y846"/>
    </row>
    <row r="847" spans="22:25" x14ac:dyDescent="0.2">
      <c r="V847"/>
      <c r="W847"/>
      <c r="X847"/>
      <c r="Y847"/>
    </row>
    <row r="848" spans="22:25" x14ac:dyDescent="0.2">
      <c r="V848"/>
      <c r="W848"/>
      <c r="X848"/>
      <c r="Y848"/>
    </row>
    <row r="849" spans="22:25" x14ac:dyDescent="0.2">
      <c r="V849"/>
      <c r="W849"/>
      <c r="X849"/>
      <c r="Y849"/>
    </row>
    <row r="850" spans="22:25" x14ac:dyDescent="0.2">
      <c r="V850"/>
      <c r="W850"/>
      <c r="X850"/>
      <c r="Y850"/>
    </row>
    <row r="851" spans="22:25" x14ac:dyDescent="0.2">
      <c r="V851"/>
      <c r="W851"/>
      <c r="X851"/>
      <c r="Y851"/>
    </row>
    <row r="852" spans="22:25" x14ac:dyDescent="0.2">
      <c r="V852"/>
      <c r="W852"/>
      <c r="X852"/>
      <c r="Y852"/>
    </row>
    <row r="853" spans="22:25" x14ac:dyDescent="0.2">
      <c r="V853"/>
      <c r="W853"/>
      <c r="X853"/>
      <c r="Y853"/>
    </row>
    <row r="854" spans="22:25" x14ac:dyDescent="0.2">
      <c r="V854"/>
      <c r="W854"/>
      <c r="X854"/>
      <c r="Y854"/>
    </row>
    <row r="855" spans="22:25" x14ac:dyDescent="0.2">
      <c r="V855"/>
      <c r="W855"/>
      <c r="X855"/>
      <c r="Y855"/>
    </row>
    <row r="856" spans="22:25" x14ac:dyDescent="0.2">
      <c r="V856"/>
      <c r="W856"/>
      <c r="X856"/>
      <c r="Y856"/>
    </row>
    <row r="857" spans="22:25" x14ac:dyDescent="0.2">
      <c r="V857"/>
      <c r="W857"/>
      <c r="X857"/>
      <c r="Y857"/>
    </row>
    <row r="858" spans="22:25" x14ac:dyDescent="0.2">
      <c r="V858"/>
      <c r="W858"/>
      <c r="X858"/>
      <c r="Y858"/>
    </row>
    <row r="859" spans="22:25" x14ac:dyDescent="0.2">
      <c r="V859"/>
      <c r="W859"/>
      <c r="X859"/>
      <c r="Y859"/>
    </row>
    <row r="860" spans="22:25" x14ac:dyDescent="0.2">
      <c r="V860"/>
      <c r="W860"/>
      <c r="X860"/>
      <c r="Y860"/>
    </row>
    <row r="861" spans="22:25" x14ac:dyDescent="0.2">
      <c r="V861"/>
      <c r="W861"/>
      <c r="X861"/>
      <c r="Y861"/>
    </row>
    <row r="862" spans="22:25" x14ac:dyDescent="0.2">
      <c r="V862"/>
      <c r="W862"/>
      <c r="X862"/>
      <c r="Y862"/>
    </row>
    <row r="863" spans="22:25" x14ac:dyDescent="0.2">
      <c r="V863"/>
      <c r="W863"/>
      <c r="X863"/>
      <c r="Y863"/>
    </row>
    <row r="864" spans="22:25" x14ac:dyDescent="0.2">
      <c r="V864"/>
      <c r="W864"/>
      <c r="X864"/>
      <c r="Y864"/>
    </row>
    <row r="865" spans="22:25" x14ac:dyDescent="0.2">
      <c r="V865"/>
      <c r="W865"/>
      <c r="X865"/>
      <c r="Y865"/>
    </row>
    <row r="866" spans="22:25" x14ac:dyDescent="0.2">
      <c r="V866"/>
      <c r="W866"/>
      <c r="X866"/>
      <c r="Y866"/>
    </row>
    <row r="867" spans="22:25" x14ac:dyDescent="0.2">
      <c r="V867"/>
      <c r="W867"/>
      <c r="X867"/>
      <c r="Y867"/>
    </row>
    <row r="868" spans="22:25" x14ac:dyDescent="0.2">
      <c r="V868"/>
      <c r="W868"/>
      <c r="X868"/>
      <c r="Y868"/>
    </row>
    <row r="869" spans="22:25" x14ac:dyDescent="0.2">
      <c r="V869"/>
      <c r="W869"/>
      <c r="X869"/>
      <c r="Y869"/>
    </row>
    <row r="870" spans="22:25" x14ac:dyDescent="0.2">
      <c r="V870"/>
      <c r="W870"/>
      <c r="X870"/>
      <c r="Y870"/>
    </row>
    <row r="871" spans="22:25" x14ac:dyDescent="0.2">
      <c r="V871"/>
      <c r="W871"/>
      <c r="X871"/>
      <c r="Y871"/>
    </row>
    <row r="872" spans="22:25" x14ac:dyDescent="0.2">
      <c r="V872"/>
      <c r="W872"/>
      <c r="X872"/>
      <c r="Y872"/>
    </row>
    <row r="873" spans="22:25" x14ac:dyDescent="0.2">
      <c r="V873"/>
      <c r="W873"/>
      <c r="X873"/>
      <c r="Y873"/>
    </row>
    <row r="874" spans="22:25" x14ac:dyDescent="0.2">
      <c r="V874"/>
      <c r="W874"/>
      <c r="X874"/>
      <c r="Y874"/>
    </row>
    <row r="875" spans="22:25" x14ac:dyDescent="0.2">
      <c r="V875"/>
      <c r="W875"/>
      <c r="X875"/>
      <c r="Y875"/>
    </row>
    <row r="876" spans="22:25" x14ac:dyDescent="0.2">
      <c r="V876"/>
      <c r="W876"/>
      <c r="X876"/>
      <c r="Y876"/>
    </row>
    <row r="877" spans="22:25" x14ac:dyDescent="0.2">
      <c r="V877"/>
      <c r="W877"/>
      <c r="X877"/>
      <c r="Y877"/>
    </row>
    <row r="878" spans="22:25" x14ac:dyDescent="0.2">
      <c r="V878"/>
      <c r="W878"/>
      <c r="X878"/>
      <c r="Y878"/>
    </row>
    <row r="879" spans="22:25" x14ac:dyDescent="0.2">
      <c r="V879"/>
      <c r="W879"/>
      <c r="X879"/>
      <c r="Y879"/>
    </row>
    <row r="880" spans="22:25" x14ac:dyDescent="0.2">
      <c r="V880"/>
      <c r="W880"/>
      <c r="X880"/>
      <c r="Y880"/>
    </row>
    <row r="881" spans="22:25" x14ac:dyDescent="0.2">
      <c r="V881"/>
      <c r="W881"/>
      <c r="X881"/>
      <c r="Y881"/>
    </row>
    <row r="882" spans="22:25" x14ac:dyDescent="0.2">
      <c r="V882"/>
      <c r="W882"/>
      <c r="X882"/>
      <c r="Y882"/>
    </row>
    <row r="883" spans="22:25" x14ac:dyDescent="0.2">
      <c r="V883"/>
      <c r="W883"/>
      <c r="X883"/>
      <c r="Y883"/>
    </row>
    <row r="884" spans="22:25" x14ac:dyDescent="0.2">
      <c r="V884"/>
      <c r="W884"/>
      <c r="X884"/>
      <c r="Y884"/>
    </row>
    <row r="885" spans="22:25" x14ac:dyDescent="0.2">
      <c r="V885"/>
      <c r="W885"/>
      <c r="X885"/>
      <c r="Y885"/>
    </row>
    <row r="886" spans="22:25" x14ac:dyDescent="0.2">
      <c r="V886"/>
      <c r="W886"/>
      <c r="X886"/>
      <c r="Y886"/>
    </row>
    <row r="887" spans="22:25" x14ac:dyDescent="0.2">
      <c r="V887"/>
      <c r="W887"/>
      <c r="X887"/>
      <c r="Y887"/>
    </row>
    <row r="888" spans="22:25" x14ac:dyDescent="0.2">
      <c r="V888"/>
      <c r="W888"/>
      <c r="X888"/>
      <c r="Y888"/>
    </row>
    <row r="889" spans="22:25" x14ac:dyDescent="0.2">
      <c r="V889"/>
      <c r="W889"/>
      <c r="X889"/>
      <c r="Y889"/>
    </row>
    <row r="890" spans="22:25" x14ac:dyDescent="0.2">
      <c r="V890"/>
      <c r="W890"/>
      <c r="X890"/>
      <c r="Y890"/>
    </row>
    <row r="891" spans="22:25" x14ac:dyDescent="0.2">
      <c r="V891"/>
      <c r="W891"/>
      <c r="X891"/>
      <c r="Y891"/>
    </row>
    <row r="892" spans="22:25" x14ac:dyDescent="0.2">
      <c r="V892"/>
      <c r="W892"/>
      <c r="X892"/>
      <c r="Y892"/>
    </row>
    <row r="893" spans="22:25" x14ac:dyDescent="0.2">
      <c r="V893"/>
      <c r="W893"/>
      <c r="X893"/>
      <c r="Y893"/>
    </row>
    <row r="894" spans="22:25" x14ac:dyDescent="0.2">
      <c r="V894"/>
      <c r="W894"/>
      <c r="X894"/>
      <c r="Y894"/>
    </row>
    <row r="895" spans="22:25" x14ac:dyDescent="0.2">
      <c r="V895"/>
      <c r="W895"/>
      <c r="X895"/>
      <c r="Y895"/>
    </row>
    <row r="896" spans="22:25" x14ac:dyDescent="0.2">
      <c r="V896"/>
      <c r="W896"/>
      <c r="X896"/>
      <c r="Y896"/>
    </row>
    <row r="897" spans="22:25" x14ac:dyDescent="0.2">
      <c r="V897"/>
      <c r="W897"/>
      <c r="X897"/>
      <c r="Y897"/>
    </row>
    <row r="898" spans="22:25" x14ac:dyDescent="0.2">
      <c r="V898"/>
      <c r="W898"/>
      <c r="X898"/>
      <c r="Y898"/>
    </row>
    <row r="899" spans="22:25" x14ac:dyDescent="0.2">
      <c r="V899"/>
      <c r="W899"/>
      <c r="X899"/>
      <c r="Y899"/>
    </row>
    <row r="900" spans="22:25" x14ac:dyDescent="0.2">
      <c r="V900"/>
      <c r="W900"/>
      <c r="X900"/>
      <c r="Y900"/>
    </row>
    <row r="901" spans="22:25" x14ac:dyDescent="0.2">
      <c r="V901"/>
      <c r="W901"/>
      <c r="X901"/>
      <c r="Y901"/>
    </row>
    <row r="902" spans="22:25" x14ac:dyDescent="0.2">
      <c r="V902"/>
      <c r="W902"/>
      <c r="X902"/>
      <c r="Y902"/>
    </row>
    <row r="903" spans="22:25" x14ac:dyDescent="0.2">
      <c r="V903"/>
      <c r="W903"/>
      <c r="X903"/>
      <c r="Y903"/>
    </row>
    <row r="904" spans="22:25" x14ac:dyDescent="0.2">
      <c r="V904"/>
      <c r="W904"/>
      <c r="X904"/>
      <c r="Y904"/>
    </row>
    <row r="905" spans="22:25" x14ac:dyDescent="0.2">
      <c r="V905"/>
      <c r="W905"/>
      <c r="X905"/>
      <c r="Y905"/>
    </row>
    <row r="906" spans="22:25" x14ac:dyDescent="0.2">
      <c r="V906"/>
      <c r="W906"/>
      <c r="X906"/>
      <c r="Y906"/>
    </row>
    <row r="907" spans="22:25" x14ac:dyDescent="0.2">
      <c r="V907"/>
      <c r="W907"/>
      <c r="X907"/>
      <c r="Y907"/>
    </row>
    <row r="908" spans="22:25" x14ac:dyDescent="0.2">
      <c r="V908"/>
      <c r="W908"/>
      <c r="X908"/>
      <c r="Y908"/>
    </row>
    <row r="909" spans="22:25" x14ac:dyDescent="0.2">
      <c r="V909"/>
      <c r="W909"/>
      <c r="X909"/>
      <c r="Y909"/>
    </row>
    <row r="910" spans="22:25" x14ac:dyDescent="0.2">
      <c r="V910"/>
      <c r="W910"/>
      <c r="X910"/>
      <c r="Y910"/>
    </row>
    <row r="911" spans="22:25" x14ac:dyDescent="0.2">
      <c r="V911"/>
      <c r="W911"/>
      <c r="X911"/>
      <c r="Y911"/>
    </row>
    <row r="912" spans="22:25" x14ac:dyDescent="0.2">
      <c r="V912"/>
      <c r="W912"/>
      <c r="X912"/>
      <c r="Y912"/>
    </row>
    <row r="913" spans="22:25" x14ac:dyDescent="0.2">
      <c r="V913"/>
      <c r="W913"/>
      <c r="X913"/>
      <c r="Y913"/>
    </row>
    <row r="914" spans="22:25" x14ac:dyDescent="0.2">
      <c r="V914"/>
      <c r="W914"/>
      <c r="X914"/>
      <c r="Y914"/>
    </row>
    <row r="915" spans="22:25" x14ac:dyDescent="0.2">
      <c r="V915"/>
      <c r="W915"/>
      <c r="X915"/>
      <c r="Y915"/>
    </row>
    <row r="916" spans="22:25" x14ac:dyDescent="0.2">
      <c r="V916"/>
      <c r="W916"/>
      <c r="X916"/>
      <c r="Y916"/>
    </row>
    <row r="917" spans="22:25" x14ac:dyDescent="0.2">
      <c r="V917"/>
      <c r="W917"/>
      <c r="X917"/>
      <c r="Y917"/>
    </row>
    <row r="918" spans="22:25" x14ac:dyDescent="0.2">
      <c r="V918"/>
      <c r="W918"/>
      <c r="X918"/>
      <c r="Y918"/>
    </row>
    <row r="919" spans="22:25" x14ac:dyDescent="0.2">
      <c r="V919"/>
      <c r="W919"/>
      <c r="X919"/>
      <c r="Y919"/>
    </row>
    <row r="920" spans="22:25" x14ac:dyDescent="0.2">
      <c r="V920"/>
      <c r="W920"/>
      <c r="X920"/>
      <c r="Y920"/>
    </row>
    <row r="921" spans="22:25" x14ac:dyDescent="0.2">
      <c r="V921"/>
      <c r="W921"/>
      <c r="X921"/>
      <c r="Y921"/>
    </row>
    <row r="922" spans="22:25" x14ac:dyDescent="0.2">
      <c r="V922"/>
      <c r="W922"/>
      <c r="X922"/>
      <c r="Y922"/>
    </row>
    <row r="923" spans="22:25" x14ac:dyDescent="0.2">
      <c r="V923"/>
      <c r="W923"/>
      <c r="X923"/>
      <c r="Y923"/>
    </row>
    <row r="924" spans="22:25" x14ac:dyDescent="0.2">
      <c r="V924"/>
      <c r="W924"/>
      <c r="X924"/>
      <c r="Y924"/>
    </row>
    <row r="925" spans="22:25" x14ac:dyDescent="0.2">
      <c r="V925"/>
      <c r="W925"/>
      <c r="X925"/>
      <c r="Y925"/>
    </row>
    <row r="926" spans="22:25" x14ac:dyDescent="0.2">
      <c r="V926"/>
      <c r="W926"/>
      <c r="X926"/>
      <c r="Y926"/>
    </row>
    <row r="927" spans="22:25" x14ac:dyDescent="0.2">
      <c r="V927"/>
      <c r="W927"/>
      <c r="X927"/>
      <c r="Y927"/>
    </row>
    <row r="928" spans="22:25" x14ac:dyDescent="0.2">
      <c r="V928"/>
      <c r="W928"/>
      <c r="X928"/>
      <c r="Y928"/>
    </row>
    <row r="929" spans="22:25" x14ac:dyDescent="0.2">
      <c r="V929"/>
      <c r="W929"/>
      <c r="X929"/>
      <c r="Y929"/>
    </row>
    <row r="930" spans="22:25" x14ac:dyDescent="0.2">
      <c r="V930"/>
      <c r="W930"/>
      <c r="X930"/>
      <c r="Y930"/>
    </row>
    <row r="931" spans="22:25" x14ac:dyDescent="0.2">
      <c r="V931"/>
      <c r="W931"/>
      <c r="X931"/>
      <c r="Y931"/>
    </row>
    <row r="932" spans="22:25" x14ac:dyDescent="0.2">
      <c r="V932"/>
      <c r="W932"/>
      <c r="X932"/>
      <c r="Y932"/>
    </row>
    <row r="933" spans="22:25" x14ac:dyDescent="0.2">
      <c r="V933"/>
      <c r="W933"/>
      <c r="X933"/>
      <c r="Y933"/>
    </row>
    <row r="934" spans="22:25" x14ac:dyDescent="0.2">
      <c r="V934"/>
      <c r="W934"/>
      <c r="X934"/>
      <c r="Y934"/>
    </row>
    <row r="935" spans="22:25" x14ac:dyDescent="0.2">
      <c r="V935"/>
      <c r="W935"/>
      <c r="X935"/>
      <c r="Y935"/>
    </row>
    <row r="936" spans="22:25" x14ac:dyDescent="0.2">
      <c r="V936"/>
      <c r="W936"/>
      <c r="X936"/>
      <c r="Y936"/>
    </row>
    <row r="937" spans="22:25" x14ac:dyDescent="0.2">
      <c r="V937"/>
      <c r="W937"/>
      <c r="X937"/>
      <c r="Y937"/>
    </row>
    <row r="938" spans="22:25" x14ac:dyDescent="0.2">
      <c r="V938"/>
      <c r="W938"/>
      <c r="X938"/>
      <c r="Y938"/>
    </row>
    <row r="939" spans="22:25" x14ac:dyDescent="0.2">
      <c r="V939"/>
      <c r="W939"/>
      <c r="X939"/>
      <c r="Y939"/>
    </row>
    <row r="940" spans="22:25" x14ac:dyDescent="0.2">
      <c r="V940"/>
      <c r="W940"/>
      <c r="X940"/>
      <c r="Y940"/>
    </row>
    <row r="941" spans="22:25" x14ac:dyDescent="0.2">
      <c r="V941"/>
      <c r="W941"/>
      <c r="X941"/>
      <c r="Y941"/>
    </row>
    <row r="942" spans="22:25" x14ac:dyDescent="0.2">
      <c r="V942"/>
      <c r="W942"/>
      <c r="X942"/>
      <c r="Y942"/>
    </row>
    <row r="943" spans="22:25" x14ac:dyDescent="0.2">
      <c r="V943"/>
      <c r="W943"/>
      <c r="X943"/>
      <c r="Y943"/>
    </row>
    <row r="944" spans="22:25" x14ac:dyDescent="0.2">
      <c r="V944"/>
      <c r="W944"/>
      <c r="X944"/>
      <c r="Y944"/>
    </row>
    <row r="945" spans="22:25" x14ac:dyDescent="0.2">
      <c r="V945"/>
      <c r="W945"/>
      <c r="X945"/>
      <c r="Y945"/>
    </row>
    <row r="946" spans="22:25" x14ac:dyDescent="0.2">
      <c r="V946"/>
      <c r="W946"/>
      <c r="X946"/>
      <c r="Y946"/>
    </row>
    <row r="947" spans="22:25" x14ac:dyDescent="0.2">
      <c r="V947"/>
      <c r="W947"/>
      <c r="X947"/>
      <c r="Y947"/>
    </row>
    <row r="948" spans="22:25" x14ac:dyDescent="0.2">
      <c r="V948"/>
      <c r="W948"/>
      <c r="X948"/>
      <c r="Y948"/>
    </row>
    <row r="949" spans="22:25" x14ac:dyDescent="0.2">
      <c r="V949"/>
      <c r="W949"/>
      <c r="X949"/>
      <c r="Y949"/>
    </row>
    <row r="950" spans="22:25" x14ac:dyDescent="0.2">
      <c r="V950"/>
      <c r="W950"/>
      <c r="X950"/>
      <c r="Y950"/>
    </row>
    <row r="951" spans="22:25" x14ac:dyDescent="0.2">
      <c r="V951"/>
      <c r="W951"/>
      <c r="X951"/>
      <c r="Y951"/>
    </row>
    <row r="952" spans="22:25" x14ac:dyDescent="0.2">
      <c r="V952"/>
      <c r="W952"/>
      <c r="X952"/>
      <c r="Y952"/>
    </row>
    <row r="953" spans="22:25" x14ac:dyDescent="0.2">
      <c r="V953"/>
      <c r="W953"/>
      <c r="X953"/>
      <c r="Y953"/>
    </row>
    <row r="954" spans="22:25" x14ac:dyDescent="0.2">
      <c r="V954"/>
      <c r="W954"/>
      <c r="X954"/>
      <c r="Y954"/>
    </row>
    <row r="955" spans="22:25" x14ac:dyDescent="0.2">
      <c r="V955"/>
      <c r="W955"/>
      <c r="X955"/>
      <c r="Y955"/>
    </row>
    <row r="956" spans="22:25" x14ac:dyDescent="0.2">
      <c r="V956"/>
      <c r="W956"/>
      <c r="X956"/>
      <c r="Y956"/>
    </row>
    <row r="957" spans="22:25" x14ac:dyDescent="0.2">
      <c r="V957"/>
      <c r="W957"/>
      <c r="X957"/>
      <c r="Y957"/>
    </row>
    <row r="958" spans="22:25" x14ac:dyDescent="0.2">
      <c r="V958"/>
      <c r="W958"/>
      <c r="X958"/>
      <c r="Y958"/>
    </row>
    <row r="959" spans="22:25" x14ac:dyDescent="0.2">
      <c r="V959"/>
      <c r="W959"/>
      <c r="X959"/>
      <c r="Y959"/>
    </row>
    <row r="960" spans="22:25" x14ac:dyDescent="0.2">
      <c r="V960"/>
      <c r="W960"/>
      <c r="X960"/>
      <c r="Y960"/>
    </row>
    <row r="961" spans="22:25" x14ac:dyDescent="0.2">
      <c r="V961"/>
      <c r="W961"/>
      <c r="X961"/>
      <c r="Y961"/>
    </row>
    <row r="962" spans="22:25" x14ac:dyDescent="0.2">
      <c r="V962"/>
      <c r="W962"/>
      <c r="X962"/>
      <c r="Y962"/>
    </row>
    <row r="963" spans="22:25" x14ac:dyDescent="0.2">
      <c r="V963"/>
      <c r="W963"/>
      <c r="X963"/>
      <c r="Y963"/>
    </row>
    <row r="964" spans="22:25" x14ac:dyDescent="0.2">
      <c r="V964"/>
      <c r="W964"/>
      <c r="X964"/>
      <c r="Y964"/>
    </row>
    <row r="965" spans="22:25" x14ac:dyDescent="0.2">
      <c r="V965"/>
      <c r="W965"/>
      <c r="X965"/>
      <c r="Y965"/>
    </row>
    <row r="966" spans="22:25" x14ac:dyDescent="0.2">
      <c r="V966"/>
      <c r="W966"/>
      <c r="X966"/>
      <c r="Y966"/>
    </row>
    <row r="967" spans="22:25" x14ac:dyDescent="0.2">
      <c r="V967"/>
      <c r="W967"/>
      <c r="X967"/>
      <c r="Y967"/>
    </row>
    <row r="968" spans="22:25" x14ac:dyDescent="0.2">
      <c r="V968"/>
      <c r="W968"/>
      <c r="X968"/>
      <c r="Y968"/>
    </row>
    <row r="969" spans="22:25" x14ac:dyDescent="0.2">
      <c r="V969"/>
      <c r="W969"/>
      <c r="X969"/>
      <c r="Y969"/>
    </row>
    <row r="970" spans="22:25" x14ac:dyDescent="0.2">
      <c r="V970"/>
      <c r="W970"/>
      <c r="X970"/>
      <c r="Y970"/>
    </row>
    <row r="971" spans="22:25" x14ac:dyDescent="0.2">
      <c r="V971"/>
      <c r="W971"/>
      <c r="X971"/>
      <c r="Y971"/>
    </row>
    <row r="972" spans="22:25" x14ac:dyDescent="0.2">
      <c r="V972"/>
      <c r="W972"/>
      <c r="X972"/>
      <c r="Y972"/>
    </row>
    <row r="973" spans="22:25" x14ac:dyDescent="0.2">
      <c r="V973"/>
      <c r="W973"/>
      <c r="X973"/>
      <c r="Y973"/>
    </row>
    <row r="974" spans="22:25" x14ac:dyDescent="0.2">
      <c r="V974"/>
      <c r="W974"/>
      <c r="X974"/>
      <c r="Y974"/>
    </row>
    <row r="975" spans="22:25" x14ac:dyDescent="0.2">
      <c r="V975"/>
      <c r="W975"/>
      <c r="X975"/>
      <c r="Y975"/>
    </row>
    <row r="976" spans="22:25" x14ac:dyDescent="0.2">
      <c r="V976"/>
      <c r="W976"/>
      <c r="X976"/>
      <c r="Y976"/>
    </row>
    <row r="977" spans="22:25" x14ac:dyDescent="0.2">
      <c r="V977"/>
      <c r="W977"/>
      <c r="X977"/>
      <c r="Y977"/>
    </row>
    <row r="978" spans="22:25" x14ac:dyDescent="0.2">
      <c r="V978"/>
      <c r="W978"/>
      <c r="X978"/>
      <c r="Y978"/>
    </row>
    <row r="979" spans="22:25" x14ac:dyDescent="0.2">
      <c r="V979"/>
      <c r="W979"/>
      <c r="X979"/>
      <c r="Y979"/>
    </row>
    <row r="980" spans="22:25" x14ac:dyDescent="0.2">
      <c r="V980"/>
      <c r="W980"/>
      <c r="X980"/>
      <c r="Y980"/>
    </row>
    <row r="981" spans="22:25" x14ac:dyDescent="0.2">
      <c r="V981"/>
      <c r="W981"/>
      <c r="X981"/>
      <c r="Y981"/>
    </row>
    <row r="982" spans="22:25" x14ac:dyDescent="0.2">
      <c r="V982"/>
      <c r="W982"/>
      <c r="X982"/>
      <c r="Y982"/>
    </row>
    <row r="983" spans="22:25" x14ac:dyDescent="0.2">
      <c r="V983"/>
      <c r="W983"/>
      <c r="X983"/>
      <c r="Y983"/>
    </row>
    <row r="984" spans="22:25" x14ac:dyDescent="0.2">
      <c r="V984"/>
      <c r="W984"/>
      <c r="X984"/>
      <c r="Y984"/>
    </row>
    <row r="985" spans="22:25" x14ac:dyDescent="0.2">
      <c r="V985"/>
      <c r="W985"/>
      <c r="X985"/>
      <c r="Y985"/>
    </row>
    <row r="986" spans="22:25" x14ac:dyDescent="0.2">
      <c r="V986"/>
      <c r="W986"/>
      <c r="X986"/>
      <c r="Y986"/>
    </row>
    <row r="987" spans="22:25" x14ac:dyDescent="0.2">
      <c r="V987"/>
      <c r="W987"/>
      <c r="X987"/>
      <c r="Y987"/>
    </row>
    <row r="988" spans="22:25" x14ac:dyDescent="0.2">
      <c r="V988"/>
      <c r="W988"/>
      <c r="X988"/>
      <c r="Y988"/>
    </row>
    <row r="989" spans="22:25" x14ac:dyDescent="0.2">
      <c r="V989"/>
      <c r="W989"/>
      <c r="X989"/>
      <c r="Y989"/>
    </row>
    <row r="990" spans="22:25" x14ac:dyDescent="0.2">
      <c r="V990"/>
      <c r="W990"/>
      <c r="X990"/>
      <c r="Y990"/>
    </row>
    <row r="991" spans="22:25" x14ac:dyDescent="0.2">
      <c r="V991"/>
      <c r="W991"/>
      <c r="X991"/>
      <c r="Y991"/>
    </row>
    <row r="992" spans="22:25" x14ac:dyDescent="0.2">
      <c r="V992"/>
      <c r="W992"/>
      <c r="X992"/>
      <c r="Y992"/>
    </row>
    <row r="993" spans="22:25" x14ac:dyDescent="0.2">
      <c r="V993"/>
      <c r="W993"/>
      <c r="X993"/>
      <c r="Y993"/>
    </row>
    <row r="994" spans="22:25" x14ac:dyDescent="0.2">
      <c r="V994"/>
      <c r="W994"/>
      <c r="X994"/>
      <c r="Y994"/>
    </row>
    <row r="995" spans="22:25" x14ac:dyDescent="0.2">
      <c r="V995"/>
      <c r="W995"/>
      <c r="X995"/>
      <c r="Y995"/>
    </row>
    <row r="996" spans="22:25" x14ac:dyDescent="0.2">
      <c r="V996"/>
      <c r="W996"/>
      <c r="X996"/>
      <c r="Y996"/>
    </row>
    <row r="997" spans="22:25" x14ac:dyDescent="0.2">
      <c r="V997"/>
      <c r="W997"/>
      <c r="X997"/>
      <c r="Y997"/>
    </row>
    <row r="998" spans="22:25" x14ac:dyDescent="0.2">
      <c r="V998"/>
      <c r="W998"/>
      <c r="X998"/>
      <c r="Y998"/>
    </row>
    <row r="999" spans="22:25" x14ac:dyDescent="0.2">
      <c r="V999"/>
      <c r="W999"/>
      <c r="X999"/>
      <c r="Y999"/>
    </row>
    <row r="1000" spans="22:25" x14ac:dyDescent="0.2">
      <c r="V1000"/>
      <c r="W1000"/>
      <c r="X1000"/>
      <c r="Y1000"/>
    </row>
    <row r="1001" spans="22:25" x14ac:dyDescent="0.2">
      <c r="V1001"/>
      <c r="W1001"/>
      <c r="X1001"/>
      <c r="Y1001"/>
    </row>
    <row r="1002" spans="22:25" x14ac:dyDescent="0.2">
      <c r="V1002"/>
      <c r="W1002"/>
      <c r="X1002"/>
      <c r="Y1002"/>
    </row>
    <row r="1003" spans="22:25" x14ac:dyDescent="0.2">
      <c r="V1003"/>
      <c r="W1003"/>
      <c r="X1003"/>
      <c r="Y1003"/>
    </row>
    <row r="1004" spans="22:25" x14ac:dyDescent="0.2">
      <c r="V1004"/>
      <c r="W1004"/>
      <c r="X1004"/>
      <c r="Y1004"/>
    </row>
    <row r="1005" spans="22:25" x14ac:dyDescent="0.2">
      <c r="V1005"/>
      <c r="W1005"/>
      <c r="X1005"/>
      <c r="Y1005"/>
    </row>
    <row r="1006" spans="22:25" x14ac:dyDescent="0.2">
      <c r="V1006"/>
      <c r="W1006"/>
      <c r="X1006"/>
      <c r="Y1006"/>
    </row>
    <row r="1007" spans="22:25" x14ac:dyDescent="0.2">
      <c r="V1007"/>
      <c r="W1007"/>
      <c r="X1007"/>
      <c r="Y1007"/>
    </row>
    <row r="1008" spans="22:25" x14ac:dyDescent="0.2">
      <c r="V1008"/>
      <c r="W1008"/>
      <c r="X1008"/>
      <c r="Y1008"/>
    </row>
    <row r="1009" spans="22:25" x14ac:dyDescent="0.2">
      <c r="V1009"/>
      <c r="W1009"/>
      <c r="X1009"/>
      <c r="Y1009"/>
    </row>
    <row r="1010" spans="22:25" x14ac:dyDescent="0.2">
      <c r="V1010"/>
      <c r="W1010"/>
      <c r="X1010"/>
      <c r="Y1010"/>
    </row>
    <row r="1011" spans="22:25" x14ac:dyDescent="0.2">
      <c r="V1011"/>
      <c r="W1011"/>
      <c r="X1011"/>
      <c r="Y1011"/>
    </row>
    <row r="1012" spans="22:25" x14ac:dyDescent="0.2">
      <c r="V1012"/>
      <c r="W1012"/>
      <c r="X1012"/>
      <c r="Y1012"/>
    </row>
    <row r="1013" spans="22:25" x14ac:dyDescent="0.2">
      <c r="V1013"/>
      <c r="W1013"/>
      <c r="X1013"/>
      <c r="Y1013"/>
    </row>
    <row r="1014" spans="22:25" x14ac:dyDescent="0.2">
      <c r="V1014"/>
      <c r="W1014"/>
      <c r="X1014"/>
      <c r="Y1014"/>
    </row>
    <row r="1015" spans="22:25" x14ac:dyDescent="0.2">
      <c r="V1015"/>
      <c r="W1015"/>
      <c r="X1015"/>
      <c r="Y1015"/>
    </row>
    <row r="1016" spans="22:25" x14ac:dyDescent="0.2">
      <c r="V1016"/>
      <c r="W1016"/>
      <c r="X1016"/>
      <c r="Y1016"/>
    </row>
    <row r="1017" spans="22:25" x14ac:dyDescent="0.2">
      <c r="V1017"/>
      <c r="W1017"/>
      <c r="X1017"/>
      <c r="Y1017"/>
    </row>
    <row r="1018" spans="22:25" x14ac:dyDescent="0.2">
      <c r="V1018"/>
      <c r="W1018"/>
      <c r="X1018"/>
      <c r="Y1018"/>
    </row>
    <row r="1019" spans="22:25" x14ac:dyDescent="0.2">
      <c r="V1019"/>
      <c r="W1019"/>
      <c r="X1019"/>
      <c r="Y1019"/>
    </row>
    <row r="1020" spans="22:25" x14ac:dyDescent="0.2">
      <c r="V1020"/>
      <c r="W1020"/>
      <c r="X1020"/>
      <c r="Y1020"/>
    </row>
    <row r="1021" spans="22:25" x14ac:dyDescent="0.2">
      <c r="V1021"/>
      <c r="W1021"/>
      <c r="X1021"/>
      <c r="Y1021"/>
    </row>
    <row r="1022" spans="22:25" x14ac:dyDescent="0.2">
      <c r="V1022"/>
      <c r="W1022"/>
      <c r="X1022"/>
      <c r="Y1022"/>
    </row>
    <row r="1023" spans="22:25" x14ac:dyDescent="0.2">
      <c r="V1023"/>
      <c r="W1023"/>
      <c r="X1023"/>
      <c r="Y1023"/>
    </row>
    <row r="1024" spans="22:25" x14ac:dyDescent="0.2">
      <c r="V1024"/>
      <c r="W1024"/>
      <c r="X1024"/>
      <c r="Y1024"/>
    </row>
    <row r="1025" spans="22:25" x14ac:dyDescent="0.2">
      <c r="V1025"/>
      <c r="W1025"/>
      <c r="X1025"/>
      <c r="Y1025"/>
    </row>
    <row r="1026" spans="22:25" x14ac:dyDescent="0.2">
      <c r="V1026"/>
      <c r="W1026"/>
      <c r="X1026"/>
      <c r="Y1026"/>
    </row>
    <row r="1027" spans="22:25" x14ac:dyDescent="0.2">
      <c r="V1027"/>
      <c r="W1027"/>
      <c r="X1027"/>
      <c r="Y1027"/>
    </row>
    <row r="1028" spans="22:25" x14ac:dyDescent="0.2">
      <c r="V1028"/>
      <c r="W1028"/>
      <c r="X1028"/>
      <c r="Y1028"/>
    </row>
    <row r="1029" spans="22:25" x14ac:dyDescent="0.2">
      <c r="V1029"/>
      <c r="W1029"/>
      <c r="X1029"/>
      <c r="Y1029"/>
    </row>
    <row r="1030" spans="22:25" x14ac:dyDescent="0.2">
      <c r="V1030"/>
      <c r="W1030"/>
      <c r="X1030"/>
      <c r="Y1030"/>
    </row>
    <row r="1031" spans="22:25" x14ac:dyDescent="0.2">
      <c r="V1031"/>
      <c r="W1031"/>
      <c r="X1031"/>
      <c r="Y1031"/>
    </row>
    <row r="1032" spans="22:25" x14ac:dyDescent="0.2">
      <c r="V1032"/>
      <c r="W1032"/>
      <c r="X1032"/>
      <c r="Y1032"/>
    </row>
    <row r="1033" spans="22:25" x14ac:dyDescent="0.2">
      <c r="V1033"/>
      <c r="W1033"/>
      <c r="X1033"/>
      <c r="Y1033"/>
    </row>
    <row r="1034" spans="22:25" x14ac:dyDescent="0.2">
      <c r="V1034"/>
      <c r="W1034"/>
      <c r="X1034"/>
      <c r="Y1034"/>
    </row>
    <row r="1035" spans="22:25" x14ac:dyDescent="0.2">
      <c r="V1035"/>
      <c r="W1035"/>
      <c r="X1035"/>
      <c r="Y1035"/>
    </row>
    <row r="1036" spans="22:25" x14ac:dyDescent="0.2">
      <c r="V1036"/>
      <c r="W1036"/>
      <c r="X1036"/>
      <c r="Y1036"/>
    </row>
    <row r="1037" spans="22:25" x14ac:dyDescent="0.2">
      <c r="V1037"/>
      <c r="W1037"/>
      <c r="X1037"/>
      <c r="Y1037"/>
    </row>
    <row r="1038" spans="22:25" x14ac:dyDescent="0.2">
      <c r="V1038"/>
      <c r="W1038"/>
      <c r="X1038"/>
      <c r="Y1038"/>
    </row>
    <row r="1039" spans="22:25" x14ac:dyDescent="0.2">
      <c r="V1039"/>
      <c r="W1039"/>
      <c r="X1039"/>
      <c r="Y1039"/>
    </row>
    <row r="1040" spans="22:25" x14ac:dyDescent="0.2">
      <c r="V1040"/>
      <c r="W1040"/>
      <c r="X1040"/>
      <c r="Y1040"/>
    </row>
    <row r="1041" spans="22:25" x14ac:dyDescent="0.2">
      <c r="V1041"/>
      <c r="W1041"/>
      <c r="X1041"/>
      <c r="Y1041"/>
    </row>
    <row r="1042" spans="22:25" x14ac:dyDescent="0.2">
      <c r="V1042"/>
      <c r="W1042"/>
      <c r="X1042"/>
      <c r="Y1042"/>
    </row>
    <row r="1043" spans="22:25" x14ac:dyDescent="0.2">
      <c r="V1043"/>
      <c r="W1043"/>
      <c r="X1043"/>
      <c r="Y1043"/>
    </row>
    <row r="1044" spans="22:25" x14ac:dyDescent="0.2">
      <c r="V1044"/>
      <c r="W1044"/>
      <c r="X1044"/>
      <c r="Y1044"/>
    </row>
    <row r="1045" spans="22:25" x14ac:dyDescent="0.2">
      <c r="V1045"/>
      <c r="W1045"/>
      <c r="X1045"/>
      <c r="Y1045"/>
    </row>
    <row r="1046" spans="22:25" x14ac:dyDescent="0.2">
      <c r="V1046"/>
      <c r="W1046"/>
      <c r="X1046"/>
      <c r="Y1046"/>
    </row>
    <row r="1047" spans="22:25" x14ac:dyDescent="0.2">
      <c r="V1047"/>
      <c r="W1047"/>
      <c r="X1047"/>
      <c r="Y1047"/>
    </row>
    <row r="1048" spans="22:25" x14ac:dyDescent="0.2">
      <c r="V1048"/>
      <c r="W1048"/>
      <c r="X1048"/>
      <c r="Y1048"/>
    </row>
    <row r="1049" spans="22:25" x14ac:dyDescent="0.2">
      <c r="V1049"/>
      <c r="W1049"/>
      <c r="X1049"/>
      <c r="Y1049"/>
    </row>
    <row r="1050" spans="22:25" x14ac:dyDescent="0.2">
      <c r="V1050"/>
      <c r="W1050"/>
      <c r="X1050"/>
      <c r="Y1050"/>
    </row>
    <row r="1051" spans="22:25" x14ac:dyDescent="0.2">
      <c r="V1051"/>
      <c r="W1051"/>
      <c r="X1051"/>
      <c r="Y1051"/>
    </row>
    <row r="1052" spans="22:25" x14ac:dyDescent="0.2">
      <c r="V1052"/>
      <c r="W1052"/>
      <c r="X1052"/>
      <c r="Y1052"/>
    </row>
    <row r="1053" spans="22:25" x14ac:dyDescent="0.2">
      <c r="V1053"/>
      <c r="W1053"/>
      <c r="X1053"/>
      <c r="Y1053"/>
    </row>
    <row r="1054" spans="22:25" x14ac:dyDescent="0.2">
      <c r="V1054"/>
      <c r="W1054"/>
      <c r="X1054"/>
      <c r="Y1054"/>
    </row>
    <row r="1055" spans="22:25" x14ac:dyDescent="0.2">
      <c r="V1055"/>
      <c r="W1055"/>
      <c r="X1055"/>
      <c r="Y1055"/>
    </row>
    <row r="1056" spans="22:25" x14ac:dyDescent="0.2">
      <c r="V1056"/>
      <c r="W1056"/>
      <c r="X1056"/>
      <c r="Y1056"/>
    </row>
    <row r="1057" spans="22:25" x14ac:dyDescent="0.2">
      <c r="V1057"/>
      <c r="W1057"/>
      <c r="X1057"/>
      <c r="Y1057"/>
    </row>
    <row r="1058" spans="22:25" x14ac:dyDescent="0.2">
      <c r="V1058"/>
      <c r="W1058"/>
      <c r="X1058"/>
      <c r="Y1058"/>
    </row>
    <row r="1059" spans="22:25" x14ac:dyDescent="0.2">
      <c r="V1059"/>
      <c r="W1059"/>
      <c r="X1059"/>
      <c r="Y1059"/>
    </row>
    <row r="1060" spans="22:25" x14ac:dyDescent="0.2">
      <c r="V1060"/>
      <c r="W1060"/>
      <c r="X1060"/>
      <c r="Y1060"/>
    </row>
    <row r="1061" spans="22:25" x14ac:dyDescent="0.2">
      <c r="V1061"/>
      <c r="W1061"/>
      <c r="X1061"/>
      <c r="Y1061"/>
    </row>
    <row r="1062" spans="22:25" x14ac:dyDescent="0.2">
      <c r="V1062"/>
      <c r="W1062"/>
      <c r="X1062"/>
      <c r="Y1062"/>
    </row>
    <row r="1063" spans="22:25" x14ac:dyDescent="0.2">
      <c r="V1063"/>
      <c r="W1063"/>
      <c r="X1063"/>
      <c r="Y1063"/>
    </row>
    <row r="1064" spans="22:25" x14ac:dyDescent="0.2">
      <c r="V1064"/>
      <c r="W1064"/>
      <c r="X1064"/>
      <c r="Y1064"/>
    </row>
    <row r="1065" spans="22:25" x14ac:dyDescent="0.2">
      <c r="V1065"/>
      <c r="W1065"/>
      <c r="X1065"/>
      <c r="Y1065"/>
    </row>
    <row r="1066" spans="22:25" x14ac:dyDescent="0.2">
      <c r="V1066"/>
      <c r="W1066"/>
      <c r="X1066"/>
      <c r="Y1066"/>
    </row>
    <row r="1067" spans="22:25" x14ac:dyDescent="0.2">
      <c r="V1067"/>
      <c r="W1067"/>
      <c r="X1067"/>
      <c r="Y1067"/>
    </row>
    <row r="1068" spans="22:25" x14ac:dyDescent="0.2">
      <c r="V1068"/>
      <c r="W1068"/>
      <c r="X1068"/>
      <c r="Y1068"/>
    </row>
    <row r="1069" spans="22:25" x14ac:dyDescent="0.2">
      <c r="V1069"/>
      <c r="W1069"/>
      <c r="X1069"/>
      <c r="Y1069"/>
    </row>
    <row r="1070" spans="22:25" x14ac:dyDescent="0.2">
      <c r="V1070"/>
      <c r="W1070"/>
      <c r="X1070"/>
      <c r="Y1070"/>
    </row>
    <row r="1071" spans="22:25" x14ac:dyDescent="0.2">
      <c r="V1071"/>
      <c r="W1071"/>
      <c r="X1071"/>
      <c r="Y1071"/>
    </row>
    <row r="1072" spans="22:25" x14ac:dyDescent="0.2">
      <c r="V1072"/>
      <c r="W1072"/>
      <c r="X1072"/>
      <c r="Y1072"/>
    </row>
    <row r="1073" spans="22:25" x14ac:dyDescent="0.2">
      <c r="V1073"/>
      <c r="W1073"/>
      <c r="X1073"/>
      <c r="Y1073"/>
    </row>
    <row r="1074" spans="22:25" x14ac:dyDescent="0.2">
      <c r="V1074"/>
      <c r="W1074"/>
      <c r="X1074"/>
      <c r="Y1074"/>
    </row>
    <row r="1075" spans="22:25" x14ac:dyDescent="0.2">
      <c r="V1075"/>
      <c r="W1075"/>
      <c r="X1075"/>
      <c r="Y1075"/>
    </row>
    <row r="1076" spans="22:25" x14ac:dyDescent="0.2">
      <c r="V1076"/>
      <c r="W1076"/>
      <c r="X1076"/>
      <c r="Y1076"/>
    </row>
    <row r="1077" spans="22:25" x14ac:dyDescent="0.2">
      <c r="V1077"/>
      <c r="W1077"/>
      <c r="X1077"/>
      <c r="Y1077"/>
    </row>
    <row r="1078" spans="22:25" x14ac:dyDescent="0.2">
      <c r="V1078"/>
      <c r="W1078"/>
      <c r="X1078"/>
      <c r="Y1078"/>
    </row>
    <row r="1079" spans="22:25" x14ac:dyDescent="0.2">
      <c r="V1079"/>
      <c r="W1079"/>
      <c r="X1079"/>
      <c r="Y1079"/>
    </row>
    <row r="1080" spans="22:25" x14ac:dyDescent="0.2">
      <c r="V1080"/>
      <c r="W1080"/>
      <c r="X1080"/>
      <c r="Y1080"/>
    </row>
    <row r="1081" spans="22:25" x14ac:dyDescent="0.2">
      <c r="V1081"/>
      <c r="W1081"/>
      <c r="X1081"/>
      <c r="Y1081"/>
    </row>
    <row r="1082" spans="22:25" x14ac:dyDescent="0.2">
      <c r="V1082"/>
      <c r="W1082"/>
      <c r="X1082"/>
      <c r="Y1082"/>
    </row>
    <row r="1083" spans="22:25" x14ac:dyDescent="0.2">
      <c r="V1083"/>
      <c r="W1083"/>
      <c r="X1083"/>
      <c r="Y1083"/>
    </row>
    <row r="1084" spans="22:25" x14ac:dyDescent="0.2">
      <c r="V1084"/>
      <c r="W1084"/>
      <c r="X1084"/>
      <c r="Y1084"/>
    </row>
    <row r="1085" spans="22:25" x14ac:dyDescent="0.2">
      <c r="V1085"/>
      <c r="W1085"/>
      <c r="X1085"/>
      <c r="Y1085"/>
    </row>
    <row r="1086" spans="22:25" x14ac:dyDescent="0.2">
      <c r="V1086"/>
      <c r="W1086"/>
      <c r="X1086"/>
      <c r="Y1086"/>
    </row>
    <row r="1087" spans="22:25" x14ac:dyDescent="0.2">
      <c r="V1087"/>
      <c r="W1087"/>
      <c r="X1087"/>
      <c r="Y1087"/>
    </row>
    <row r="1088" spans="22:25" x14ac:dyDescent="0.2">
      <c r="V1088"/>
      <c r="W1088"/>
      <c r="X1088"/>
      <c r="Y1088"/>
    </row>
    <row r="1089" spans="22:25" x14ac:dyDescent="0.2">
      <c r="V1089"/>
      <c r="W1089"/>
      <c r="X1089"/>
      <c r="Y1089"/>
    </row>
    <row r="1090" spans="22:25" x14ac:dyDescent="0.2">
      <c r="V1090"/>
      <c r="W1090"/>
      <c r="X1090"/>
      <c r="Y1090"/>
    </row>
    <row r="1091" spans="22:25" x14ac:dyDescent="0.2">
      <c r="V1091"/>
      <c r="W1091"/>
      <c r="X1091"/>
      <c r="Y1091"/>
    </row>
    <row r="1092" spans="22:25" x14ac:dyDescent="0.2">
      <c r="V1092"/>
      <c r="W1092"/>
      <c r="X1092"/>
      <c r="Y1092"/>
    </row>
    <row r="1093" spans="22:25" x14ac:dyDescent="0.2">
      <c r="V1093"/>
      <c r="W1093"/>
      <c r="X1093"/>
      <c r="Y1093"/>
    </row>
    <row r="1094" spans="22:25" x14ac:dyDescent="0.2">
      <c r="V1094"/>
      <c r="W1094"/>
      <c r="X1094"/>
      <c r="Y1094"/>
    </row>
    <row r="1095" spans="22:25" x14ac:dyDescent="0.2">
      <c r="V1095"/>
      <c r="W1095"/>
      <c r="X1095"/>
      <c r="Y1095"/>
    </row>
    <row r="1096" spans="22:25" x14ac:dyDescent="0.2">
      <c r="V1096"/>
      <c r="W1096"/>
      <c r="X1096"/>
      <c r="Y1096"/>
    </row>
    <row r="1097" spans="22:25" x14ac:dyDescent="0.2">
      <c r="V1097"/>
      <c r="W1097"/>
      <c r="X1097"/>
      <c r="Y1097"/>
    </row>
    <row r="1098" spans="22:25" x14ac:dyDescent="0.2">
      <c r="V1098"/>
      <c r="W1098"/>
      <c r="X1098"/>
      <c r="Y1098"/>
    </row>
    <row r="1099" spans="22:25" x14ac:dyDescent="0.2">
      <c r="V1099"/>
      <c r="W1099"/>
      <c r="X1099"/>
      <c r="Y1099"/>
    </row>
    <row r="1100" spans="22:25" x14ac:dyDescent="0.2">
      <c r="V1100"/>
      <c r="W1100"/>
      <c r="X1100"/>
      <c r="Y1100"/>
    </row>
    <row r="1101" spans="22:25" x14ac:dyDescent="0.2">
      <c r="V1101"/>
      <c r="W1101"/>
      <c r="X1101"/>
      <c r="Y1101"/>
    </row>
    <row r="1102" spans="22:25" x14ac:dyDescent="0.2">
      <c r="V1102"/>
      <c r="W1102"/>
      <c r="X1102"/>
      <c r="Y1102"/>
    </row>
    <row r="1103" spans="22:25" x14ac:dyDescent="0.2">
      <c r="V1103"/>
      <c r="W1103"/>
      <c r="X1103"/>
      <c r="Y1103"/>
    </row>
    <row r="1104" spans="22:25" x14ac:dyDescent="0.2">
      <c r="V1104"/>
      <c r="W1104"/>
      <c r="X1104"/>
      <c r="Y1104"/>
    </row>
    <row r="1105" spans="22:25" x14ac:dyDescent="0.2">
      <c r="V1105"/>
      <c r="W1105"/>
      <c r="X1105"/>
      <c r="Y1105"/>
    </row>
    <row r="1106" spans="22:25" x14ac:dyDescent="0.2">
      <c r="V1106"/>
      <c r="W1106"/>
      <c r="X1106"/>
      <c r="Y1106"/>
    </row>
    <row r="1107" spans="22:25" x14ac:dyDescent="0.2">
      <c r="V1107"/>
      <c r="W1107"/>
      <c r="X1107"/>
      <c r="Y1107"/>
    </row>
    <row r="1108" spans="22:25" x14ac:dyDescent="0.2">
      <c r="V1108"/>
      <c r="W1108"/>
      <c r="X1108"/>
      <c r="Y1108"/>
    </row>
    <row r="1109" spans="22:25" x14ac:dyDescent="0.2">
      <c r="V1109"/>
      <c r="W1109"/>
      <c r="X1109"/>
      <c r="Y1109"/>
    </row>
    <row r="1110" spans="22:25" x14ac:dyDescent="0.2">
      <c r="V1110"/>
      <c r="W1110"/>
      <c r="X1110"/>
      <c r="Y1110"/>
    </row>
    <row r="1111" spans="22:25" x14ac:dyDescent="0.2">
      <c r="V1111"/>
      <c r="W1111"/>
      <c r="X1111"/>
      <c r="Y1111"/>
    </row>
    <row r="1112" spans="22:25" x14ac:dyDescent="0.2">
      <c r="V1112"/>
      <c r="W1112"/>
      <c r="X1112"/>
      <c r="Y1112"/>
    </row>
    <row r="1113" spans="22:25" x14ac:dyDescent="0.2">
      <c r="V1113"/>
      <c r="W1113"/>
      <c r="X1113"/>
      <c r="Y1113"/>
    </row>
    <row r="1114" spans="22:25" x14ac:dyDescent="0.2">
      <c r="V1114"/>
      <c r="W1114"/>
      <c r="X1114"/>
      <c r="Y1114"/>
    </row>
    <row r="1115" spans="22:25" x14ac:dyDescent="0.2">
      <c r="V1115"/>
      <c r="W1115"/>
      <c r="X1115"/>
      <c r="Y1115"/>
    </row>
    <row r="1116" spans="22:25" x14ac:dyDescent="0.2">
      <c r="V1116"/>
      <c r="W1116"/>
      <c r="X1116"/>
      <c r="Y1116"/>
    </row>
    <row r="1117" spans="22:25" x14ac:dyDescent="0.2">
      <c r="V1117"/>
      <c r="W1117"/>
      <c r="X1117"/>
      <c r="Y1117"/>
    </row>
    <row r="1118" spans="22:25" x14ac:dyDescent="0.2">
      <c r="V1118"/>
      <c r="W1118"/>
      <c r="X1118"/>
      <c r="Y1118"/>
    </row>
    <row r="1119" spans="22:25" x14ac:dyDescent="0.2">
      <c r="V1119"/>
      <c r="W1119"/>
      <c r="X1119"/>
      <c r="Y1119"/>
    </row>
    <row r="1120" spans="22:25" x14ac:dyDescent="0.2">
      <c r="V1120"/>
      <c r="W1120"/>
      <c r="X1120"/>
      <c r="Y1120"/>
    </row>
    <row r="1121" spans="22:25" x14ac:dyDescent="0.2">
      <c r="V1121"/>
      <c r="W1121"/>
      <c r="X1121"/>
      <c r="Y1121"/>
    </row>
    <row r="1122" spans="22:25" x14ac:dyDescent="0.2">
      <c r="V1122"/>
      <c r="W1122"/>
      <c r="X1122"/>
      <c r="Y1122"/>
    </row>
    <row r="1123" spans="22:25" x14ac:dyDescent="0.2">
      <c r="V1123"/>
      <c r="W1123"/>
      <c r="X1123"/>
      <c r="Y1123"/>
    </row>
    <row r="1124" spans="22:25" x14ac:dyDescent="0.2">
      <c r="V1124"/>
      <c r="W1124"/>
      <c r="X1124"/>
      <c r="Y1124"/>
    </row>
    <row r="1125" spans="22:25" x14ac:dyDescent="0.2">
      <c r="V1125"/>
      <c r="W1125"/>
      <c r="X1125"/>
      <c r="Y1125"/>
    </row>
    <row r="1126" spans="22:25" x14ac:dyDescent="0.2">
      <c r="V1126"/>
      <c r="W1126"/>
      <c r="X1126"/>
      <c r="Y1126"/>
    </row>
    <row r="1127" spans="22:25" x14ac:dyDescent="0.2">
      <c r="V1127"/>
      <c r="W1127"/>
      <c r="X1127"/>
      <c r="Y1127"/>
    </row>
    <row r="1128" spans="22:25" x14ac:dyDescent="0.2">
      <c r="V1128"/>
      <c r="W1128"/>
      <c r="X1128"/>
      <c r="Y1128"/>
    </row>
    <row r="1129" spans="22:25" x14ac:dyDescent="0.2">
      <c r="V1129"/>
      <c r="W1129"/>
      <c r="X1129"/>
      <c r="Y1129"/>
    </row>
    <row r="1130" spans="22:25" x14ac:dyDescent="0.2">
      <c r="V1130"/>
      <c r="W1130"/>
      <c r="X1130"/>
      <c r="Y1130"/>
    </row>
    <row r="1131" spans="22:25" x14ac:dyDescent="0.2">
      <c r="V1131"/>
      <c r="W1131"/>
      <c r="X1131"/>
      <c r="Y1131"/>
    </row>
    <row r="1132" spans="22:25" x14ac:dyDescent="0.2">
      <c r="V1132"/>
      <c r="W1132"/>
      <c r="X1132"/>
      <c r="Y1132"/>
    </row>
    <row r="1133" spans="22:25" x14ac:dyDescent="0.2">
      <c r="V1133"/>
      <c r="W1133"/>
      <c r="X1133"/>
      <c r="Y1133"/>
    </row>
    <row r="1134" spans="22:25" x14ac:dyDescent="0.2">
      <c r="V1134"/>
      <c r="W1134"/>
      <c r="X1134"/>
      <c r="Y1134"/>
    </row>
    <row r="1135" spans="22:25" x14ac:dyDescent="0.2">
      <c r="V1135"/>
      <c r="W1135"/>
      <c r="X1135"/>
      <c r="Y1135"/>
    </row>
    <row r="1136" spans="22:25" x14ac:dyDescent="0.2">
      <c r="V1136"/>
      <c r="W1136"/>
      <c r="X1136"/>
      <c r="Y1136"/>
    </row>
    <row r="1137" spans="22:25" x14ac:dyDescent="0.2">
      <c r="V1137"/>
      <c r="W1137"/>
      <c r="X1137"/>
      <c r="Y1137"/>
    </row>
    <row r="1138" spans="22:25" x14ac:dyDescent="0.2">
      <c r="V1138"/>
      <c r="W1138"/>
      <c r="X1138"/>
      <c r="Y1138"/>
    </row>
    <row r="1139" spans="22:25" x14ac:dyDescent="0.2">
      <c r="V1139"/>
      <c r="W1139"/>
      <c r="X1139"/>
      <c r="Y1139"/>
    </row>
    <row r="1140" spans="22:25" x14ac:dyDescent="0.2">
      <c r="V1140"/>
      <c r="W1140"/>
      <c r="X1140"/>
      <c r="Y1140"/>
    </row>
    <row r="1141" spans="22:25" x14ac:dyDescent="0.2">
      <c r="V1141"/>
      <c r="W1141"/>
      <c r="X1141"/>
      <c r="Y1141"/>
    </row>
    <row r="1142" spans="22:25" x14ac:dyDescent="0.2">
      <c r="V1142"/>
      <c r="W1142"/>
      <c r="X1142"/>
      <c r="Y1142"/>
    </row>
    <row r="1143" spans="22:25" x14ac:dyDescent="0.2">
      <c r="V1143"/>
      <c r="W1143"/>
      <c r="X1143"/>
      <c r="Y1143"/>
    </row>
    <row r="1144" spans="22:25" x14ac:dyDescent="0.2">
      <c r="V1144"/>
      <c r="W1144"/>
      <c r="X1144"/>
      <c r="Y1144"/>
    </row>
    <row r="1145" spans="22:25" x14ac:dyDescent="0.2">
      <c r="V1145"/>
      <c r="W1145"/>
      <c r="X1145"/>
      <c r="Y1145"/>
    </row>
    <row r="1146" spans="22:25" x14ac:dyDescent="0.2">
      <c r="V1146"/>
      <c r="W1146"/>
      <c r="X1146"/>
      <c r="Y1146"/>
    </row>
    <row r="1147" spans="22:25" x14ac:dyDescent="0.2">
      <c r="V1147"/>
      <c r="W1147"/>
      <c r="X1147"/>
      <c r="Y1147"/>
    </row>
    <row r="1148" spans="22:25" x14ac:dyDescent="0.2">
      <c r="V1148"/>
      <c r="W1148"/>
      <c r="X1148"/>
      <c r="Y1148"/>
    </row>
    <row r="1149" spans="22:25" x14ac:dyDescent="0.2">
      <c r="V1149"/>
      <c r="W1149"/>
      <c r="X1149"/>
      <c r="Y1149"/>
    </row>
    <row r="1150" spans="22:25" x14ac:dyDescent="0.2">
      <c r="V1150"/>
      <c r="W1150"/>
      <c r="X1150"/>
      <c r="Y1150"/>
    </row>
    <row r="1151" spans="22:25" x14ac:dyDescent="0.2">
      <c r="V1151"/>
      <c r="W1151"/>
      <c r="X1151"/>
      <c r="Y1151"/>
    </row>
    <row r="1152" spans="22:25" x14ac:dyDescent="0.2">
      <c r="V1152"/>
      <c r="W1152"/>
      <c r="X1152"/>
      <c r="Y1152"/>
    </row>
    <row r="1153" spans="22:25" x14ac:dyDescent="0.2">
      <c r="V1153"/>
      <c r="W1153"/>
      <c r="X1153"/>
      <c r="Y1153"/>
    </row>
    <row r="1154" spans="22:25" x14ac:dyDescent="0.2">
      <c r="V1154"/>
      <c r="W1154"/>
      <c r="X1154"/>
      <c r="Y1154"/>
    </row>
    <row r="1155" spans="22:25" x14ac:dyDescent="0.2">
      <c r="V1155"/>
      <c r="W1155"/>
      <c r="X1155"/>
      <c r="Y1155"/>
    </row>
    <row r="1156" spans="22:25" x14ac:dyDescent="0.2">
      <c r="V1156"/>
      <c r="W1156"/>
      <c r="X1156"/>
      <c r="Y1156"/>
    </row>
    <row r="1157" spans="22:25" x14ac:dyDescent="0.2">
      <c r="V1157"/>
      <c r="W1157"/>
      <c r="X1157"/>
      <c r="Y1157"/>
    </row>
    <row r="1158" spans="22:25" x14ac:dyDescent="0.2">
      <c r="V1158"/>
      <c r="W1158"/>
      <c r="X1158"/>
      <c r="Y1158"/>
    </row>
    <row r="1159" spans="22:25" x14ac:dyDescent="0.2">
      <c r="V1159"/>
      <c r="W1159"/>
      <c r="X1159"/>
      <c r="Y1159"/>
    </row>
    <row r="1160" spans="22:25" x14ac:dyDescent="0.2">
      <c r="V1160"/>
      <c r="W1160"/>
      <c r="X1160"/>
      <c r="Y1160"/>
    </row>
    <row r="1161" spans="22:25" x14ac:dyDescent="0.2">
      <c r="V1161"/>
      <c r="W1161"/>
      <c r="X1161"/>
      <c r="Y1161"/>
    </row>
    <row r="1162" spans="22:25" x14ac:dyDescent="0.2">
      <c r="V1162"/>
      <c r="W1162"/>
      <c r="X1162"/>
      <c r="Y1162"/>
    </row>
    <row r="1163" spans="22:25" x14ac:dyDescent="0.2">
      <c r="V1163"/>
      <c r="W1163"/>
      <c r="X1163"/>
      <c r="Y1163"/>
    </row>
    <row r="1164" spans="22:25" x14ac:dyDescent="0.2">
      <c r="V1164"/>
      <c r="W1164"/>
      <c r="X1164"/>
      <c r="Y1164"/>
    </row>
    <row r="1165" spans="22:25" x14ac:dyDescent="0.2">
      <c r="V1165"/>
      <c r="W1165"/>
      <c r="X1165"/>
      <c r="Y1165"/>
    </row>
    <row r="1166" spans="22:25" x14ac:dyDescent="0.2">
      <c r="V1166"/>
      <c r="W1166"/>
      <c r="X1166"/>
      <c r="Y1166"/>
    </row>
    <row r="1167" spans="22:25" x14ac:dyDescent="0.2">
      <c r="V1167"/>
      <c r="W1167"/>
      <c r="X1167"/>
      <c r="Y1167"/>
    </row>
    <row r="1168" spans="22:25" x14ac:dyDescent="0.2">
      <c r="V1168"/>
      <c r="W1168"/>
      <c r="X1168"/>
      <c r="Y1168"/>
    </row>
    <row r="1169" spans="22:25" x14ac:dyDescent="0.2">
      <c r="V1169"/>
      <c r="W1169"/>
      <c r="X1169"/>
      <c r="Y1169"/>
    </row>
    <row r="1170" spans="22:25" x14ac:dyDescent="0.2">
      <c r="V1170"/>
      <c r="W1170"/>
      <c r="X1170"/>
      <c r="Y1170"/>
    </row>
    <row r="1171" spans="22:25" x14ac:dyDescent="0.2">
      <c r="V1171"/>
      <c r="W1171"/>
      <c r="X1171"/>
      <c r="Y1171"/>
    </row>
    <row r="1172" spans="22:25" x14ac:dyDescent="0.2">
      <c r="V1172"/>
      <c r="W1172"/>
      <c r="X1172"/>
      <c r="Y1172"/>
    </row>
    <row r="1173" spans="22:25" x14ac:dyDescent="0.2">
      <c r="V1173"/>
      <c r="W1173"/>
      <c r="X1173"/>
      <c r="Y1173"/>
    </row>
    <row r="1174" spans="22:25" x14ac:dyDescent="0.2">
      <c r="V1174"/>
      <c r="W1174"/>
      <c r="X1174"/>
      <c r="Y1174"/>
    </row>
    <row r="1175" spans="22:25" x14ac:dyDescent="0.2">
      <c r="V1175"/>
      <c r="W1175"/>
      <c r="X1175"/>
      <c r="Y1175"/>
    </row>
    <row r="1176" spans="22:25" x14ac:dyDescent="0.2">
      <c r="V1176"/>
      <c r="W1176"/>
      <c r="X1176"/>
      <c r="Y1176"/>
    </row>
    <row r="1177" spans="22:25" x14ac:dyDescent="0.2">
      <c r="V1177"/>
      <c r="W1177"/>
      <c r="X1177"/>
      <c r="Y1177"/>
    </row>
    <row r="1178" spans="22:25" x14ac:dyDescent="0.2">
      <c r="V1178"/>
      <c r="W1178"/>
      <c r="X1178"/>
      <c r="Y1178"/>
    </row>
    <row r="1179" spans="22:25" x14ac:dyDescent="0.2">
      <c r="V1179"/>
      <c r="W1179"/>
      <c r="X1179"/>
      <c r="Y1179"/>
    </row>
    <row r="1180" spans="22:25" x14ac:dyDescent="0.2">
      <c r="V1180"/>
      <c r="W1180"/>
      <c r="X1180"/>
      <c r="Y1180"/>
    </row>
    <row r="1181" spans="22:25" x14ac:dyDescent="0.2">
      <c r="V1181"/>
      <c r="W1181"/>
      <c r="X1181"/>
      <c r="Y1181"/>
    </row>
    <row r="1182" spans="22:25" x14ac:dyDescent="0.2">
      <c r="V1182"/>
      <c r="W1182"/>
      <c r="X1182"/>
      <c r="Y1182"/>
    </row>
    <row r="1183" spans="22:25" x14ac:dyDescent="0.2">
      <c r="V1183"/>
      <c r="W1183"/>
      <c r="X1183"/>
      <c r="Y1183"/>
    </row>
    <row r="1184" spans="22:25" x14ac:dyDescent="0.2">
      <c r="V1184"/>
      <c r="W1184"/>
      <c r="X1184"/>
      <c r="Y1184"/>
    </row>
    <row r="1185" spans="22:25" x14ac:dyDescent="0.2">
      <c r="V1185"/>
      <c r="W1185"/>
      <c r="X1185"/>
      <c r="Y1185"/>
    </row>
    <row r="1186" spans="22:25" x14ac:dyDescent="0.2">
      <c r="V1186"/>
      <c r="W1186"/>
      <c r="X1186"/>
      <c r="Y1186"/>
    </row>
    <row r="1187" spans="22:25" x14ac:dyDescent="0.2">
      <c r="V1187"/>
      <c r="W1187"/>
      <c r="X1187"/>
      <c r="Y1187"/>
    </row>
    <row r="1188" spans="22:25" x14ac:dyDescent="0.2">
      <c r="V1188"/>
      <c r="W1188"/>
      <c r="X1188"/>
      <c r="Y1188"/>
    </row>
    <row r="1189" spans="22:25" x14ac:dyDescent="0.2">
      <c r="V1189"/>
      <c r="W1189"/>
      <c r="X1189"/>
      <c r="Y1189"/>
    </row>
    <row r="1190" spans="22:25" x14ac:dyDescent="0.2">
      <c r="V1190"/>
      <c r="W1190"/>
      <c r="X1190"/>
      <c r="Y1190"/>
    </row>
    <row r="1191" spans="22:25" x14ac:dyDescent="0.2">
      <c r="V1191"/>
      <c r="W1191"/>
      <c r="X1191"/>
      <c r="Y1191"/>
    </row>
    <row r="1192" spans="22:25" x14ac:dyDescent="0.2">
      <c r="V1192"/>
      <c r="W1192"/>
      <c r="X1192"/>
      <c r="Y1192"/>
    </row>
    <row r="1193" spans="22:25" x14ac:dyDescent="0.2">
      <c r="V1193"/>
      <c r="W1193"/>
      <c r="X1193"/>
      <c r="Y1193"/>
    </row>
    <row r="1194" spans="22:25" x14ac:dyDescent="0.2">
      <c r="V1194"/>
      <c r="W1194"/>
      <c r="X1194"/>
      <c r="Y1194"/>
    </row>
    <row r="1195" spans="22:25" x14ac:dyDescent="0.2">
      <c r="V1195"/>
      <c r="W1195"/>
      <c r="X1195"/>
      <c r="Y1195"/>
    </row>
    <row r="1196" spans="22:25" x14ac:dyDescent="0.2">
      <c r="V1196"/>
      <c r="W1196"/>
      <c r="X1196"/>
      <c r="Y1196"/>
    </row>
    <row r="1197" spans="22:25" x14ac:dyDescent="0.2">
      <c r="V1197"/>
      <c r="W1197"/>
      <c r="X1197"/>
      <c r="Y1197"/>
    </row>
    <row r="1198" spans="22:25" x14ac:dyDescent="0.2">
      <c r="V1198"/>
      <c r="W1198"/>
      <c r="X1198"/>
      <c r="Y1198"/>
    </row>
    <row r="1199" spans="22:25" x14ac:dyDescent="0.2">
      <c r="V1199"/>
      <c r="W1199"/>
      <c r="X1199"/>
      <c r="Y1199"/>
    </row>
    <row r="1200" spans="22:25" x14ac:dyDescent="0.2">
      <c r="V1200"/>
      <c r="W1200"/>
      <c r="X1200"/>
      <c r="Y1200"/>
    </row>
    <row r="1201" spans="22:25" x14ac:dyDescent="0.2">
      <c r="V1201"/>
      <c r="W1201"/>
      <c r="X1201"/>
      <c r="Y1201"/>
    </row>
    <row r="1202" spans="22:25" x14ac:dyDescent="0.2">
      <c r="V1202"/>
      <c r="W1202"/>
      <c r="X1202"/>
      <c r="Y1202"/>
    </row>
    <row r="1203" spans="22:25" x14ac:dyDescent="0.2">
      <c r="V1203"/>
      <c r="W1203"/>
      <c r="X1203"/>
      <c r="Y1203"/>
    </row>
    <row r="1204" spans="22:25" x14ac:dyDescent="0.2">
      <c r="V1204"/>
      <c r="W1204"/>
      <c r="X1204"/>
      <c r="Y1204"/>
    </row>
    <row r="1205" spans="22:25" x14ac:dyDescent="0.2">
      <c r="V1205"/>
      <c r="W1205"/>
      <c r="X1205"/>
      <c r="Y1205"/>
    </row>
    <row r="1206" spans="22:25" x14ac:dyDescent="0.2">
      <c r="V1206"/>
      <c r="W1206"/>
      <c r="X1206"/>
      <c r="Y1206"/>
    </row>
    <row r="1207" spans="22:25" x14ac:dyDescent="0.2">
      <c r="V1207"/>
      <c r="W1207"/>
      <c r="X1207"/>
      <c r="Y1207"/>
    </row>
    <row r="1208" spans="22:25" x14ac:dyDescent="0.2">
      <c r="V1208"/>
      <c r="W1208"/>
      <c r="X1208"/>
      <c r="Y1208"/>
    </row>
    <row r="1209" spans="22:25" x14ac:dyDescent="0.2">
      <c r="V1209"/>
      <c r="W1209"/>
      <c r="X1209"/>
      <c r="Y1209"/>
    </row>
    <row r="1210" spans="22:25" x14ac:dyDescent="0.2">
      <c r="V1210"/>
      <c r="W1210"/>
      <c r="X1210"/>
      <c r="Y1210"/>
    </row>
    <row r="1211" spans="22:25" x14ac:dyDescent="0.2">
      <c r="V1211"/>
      <c r="W1211"/>
      <c r="X1211"/>
      <c r="Y1211"/>
    </row>
    <row r="1212" spans="22:25" x14ac:dyDescent="0.2">
      <c r="V1212"/>
      <c r="W1212"/>
      <c r="X1212"/>
      <c r="Y1212"/>
    </row>
    <row r="1213" spans="22:25" x14ac:dyDescent="0.2">
      <c r="V1213"/>
      <c r="W1213"/>
      <c r="X1213"/>
      <c r="Y1213"/>
    </row>
    <row r="1214" spans="22:25" x14ac:dyDescent="0.2">
      <c r="V1214"/>
      <c r="W1214"/>
      <c r="X1214"/>
      <c r="Y1214"/>
    </row>
    <row r="1215" spans="22:25" x14ac:dyDescent="0.2">
      <c r="V1215"/>
      <c r="W1215"/>
      <c r="X1215"/>
      <c r="Y1215"/>
    </row>
    <row r="1216" spans="22:25" x14ac:dyDescent="0.2">
      <c r="V1216"/>
      <c r="W1216"/>
      <c r="X1216"/>
      <c r="Y1216"/>
    </row>
    <row r="1217" spans="22:25" x14ac:dyDescent="0.2">
      <c r="V1217"/>
      <c r="W1217"/>
      <c r="X1217"/>
      <c r="Y1217"/>
    </row>
    <row r="1218" spans="22:25" x14ac:dyDescent="0.2">
      <c r="V1218"/>
      <c r="W1218"/>
      <c r="X1218"/>
      <c r="Y1218"/>
    </row>
    <row r="1219" spans="22:25" x14ac:dyDescent="0.2">
      <c r="V1219"/>
      <c r="W1219"/>
      <c r="X1219"/>
      <c r="Y1219"/>
    </row>
    <row r="1220" spans="22:25" x14ac:dyDescent="0.2">
      <c r="V1220"/>
      <c r="W1220"/>
      <c r="X1220"/>
      <c r="Y1220"/>
    </row>
    <row r="1221" spans="22:25" x14ac:dyDescent="0.2">
      <c r="V1221"/>
      <c r="W1221"/>
      <c r="X1221"/>
      <c r="Y1221"/>
    </row>
    <row r="1222" spans="22:25" x14ac:dyDescent="0.2">
      <c r="V1222"/>
      <c r="W1222"/>
      <c r="X1222"/>
      <c r="Y1222"/>
    </row>
    <row r="1223" spans="22:25" x14ac:dyDescent="0.2">
      <c r="V1223"/>
      <c r="W1223"/>
      <c r="X1223"/>
      <c r="Y1223"/>
    </row>
    <row r="1224" spans="22:25" x14ac:dyDescent="0.2">
      <c r="V1224"/>
      <c r="W1224"/>
      <c r="X1224"/>
      <c r="Y1224"/>
    </row>
    <row r="1225" spans="22:25" x14ac:dyDescent="0.2">
      <c r="V1225"/>
      <c r="W1225"/>
      <c r="X1225"/>
      <c r="Y1225"/>
    </row>
    <row r="1226" spans="22:25" x14ac:dyDescent="0.2">
      <c r="V1226"/>
      <c r="W1226"/>
      <c r="X1226"/>
      <c r="Y1226"/>
    </row>
    <row r="1227" spans="22:25" x14ac:dyDescent="0.2">
      <c r="V1227"/>
      <c r="W1227"/>
      <c r="X1227"/>
      <c r="Y1227"/>
    </row>
    <row r="1228" spans="22:25" x14ac:dyDescent="0.2">
      <c r="V1228"/>
      <c r="W1228"/>
      <c r="X1228"/>
      <c r="Y1228"/>
    </row>
    <row r="1229" spans="22:25" x14ac:dyDescent="0.2">
      <c r="V1229"/>
      <c r="W1229"/>
      <c r="X1229"/>
      <c r="Y1229"/>
    </row>
    <row r="1230" spans="22:25" x14ac:dyDescent="0.2">
      <c r="V1230"/>
      <c r="W1230"/>
      <c r="X1230"/>
      <c r="Y1230"/>
    </row>
    <row r="1231" spans="22:25" x14ac:dyDescent="0.2">
      <c r="V1231"/>
      <c r="W1231"/>
      <c r="X1231"/>
      <c r="Y1231"/>
    </row>
    <row r="1232" spans="22:25" x14ac:dyDescent="0.2">
      <c r="V1232"/>
      <c r="W1232"/>
      <c r="X1232"/>
      <c r="Y1232"/>
    </row>
    <row r="1233" spans="22:25" x14ac:dyDescent="0.2">
      <c r="V1233"/>
      <c r="W1233"/>
      <c r="X1233"/>
      <c r="Y1233"/>
    </row>
    <row r="1234" spans="22:25" x14ac:dyDescent="0.2">
      <c r="V1234"/>
      <c r="W1234"/>
      <c r="X1234"/>
      <c r="Y1234"/>
    </row>
    <row r="1235" spans="22:25" x14ac:dyDescent="0.2">
      <c r="V1235"/>
      <c r="W1235"/>
      <c r="X1235"/>
      <c r="Y1235"/>
    </row>
    <row r="1236" spans="22:25" x14ac:dyDescent="0.2">
      <c r="V1236"/>
      <c r="W1236"/>
      <c r="X1236"/>
      <c r="Y1236"/>
    </row>
    <row r="1237" spans="22:25" x14ac:dyDescent="0.2">
      <c r="V1237"/>
      <c r="W1237"/>
      <c r="X1237"/>
      <c r="Y1237"/>
    </row>
    <row r="1238" spans="22:25" x14ac:dyDescent="0.2">
      <c r="V1238"/>
      <c r="W1238"/>
      <c r="X1238"/>
      <c r="Y1238"/>
    </row>
  </sheetData>
  <mergeCells count="8">
    <mergeCell ref="M5:N5"/>
    <mergeCell ref="Q5:R5"/>
    <mergeCell ref="F3:H3"/>
    <mergeCell ref="O5:P5"/>
    <mergeCell ref="L9:M9"/>
    <mergeCell ref="N9:O9"/>
    <mergeCell ref="P9:Q9"/>
    <mergeCell ref="R9:S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EEF0-8511-4CD9-887F-2AAC62B0E743}">
  <sheetPr codeName="Foglio2">
    <tabColor theme="4" tint="0.79998168889431442"/>
    <pageSetUpPr fitToPage="1"/>
  </sheetPr>
  <dimension ref="B1:I22"/>
  <sheetViews>
    <sheetView showGridLines="0" view="pageBreakPreview" zoomScale="115" zoomScaleNormal="75" zoomScaleSheetLayoutView="115" workbookViewId="0">
      <selection activeCell="E9" sqref="E9:F9"/>
    </sheetView>
  </sheetViews>
  <sheetFormatPr defaultColWidth="9" defaultRowHeight="11.25" x14ac:dyDescent="0.2"/>
  <cols>
    <col min="2" max="2" width="31" customWidth="1"/>
    <col min="3" max="3" width="49.83203125" customWidth="1"/>
    <col min="4" max="4" width="40.5" customWidth="1"/>
    <col min="5" max="5" width="12.5" customWidth="1"/>
    <col min="7" max="7" width="8.83203125" customWidth="1"/>
    <col min="8" max="8" width="8" customWidth="1"/>
    <col min="9" max="9" width="9.1640625" customWidth="1"/>
  </cols>
  <sheetData>
    <row r="1" spans="2:9" ht="15.75" customHeight="1" x14ac:dyDescent="0.2">
      <c r="B1" s="441" t="s">
        <v>268</v>
      </c>
      <c r="C1" s="442"/>
      <c r="D1" s="442"/>
      <c r="E1" s="442"/>
      <c r="F1" s="442"/>
      <c r="G1" s="442"/>
      <c r="H1" s="442"/>
      <c r="I1" s="443"/>
    </row>
    <row r="2" spans="2:9" x14ac:dyDescent="0.2">
      <c r="B2" s="444"/>
      <c r="C2" s="445"/>
      <c r="D2" s="445"/>
      <c r="E2" s="445"/>
      <c r="F2" s="445"/>
      <c r="G2" s="445"/>
      <c r="H2" s="445"/>
      <c r="I2" s="446"/>
    </row>
    <row r="3" spans="2:9" ht="12" thickBot="1" x14ac:dyDescent="0.25">
      <c r="B3" s="181"/>
      <c r="C3" s="39"/>
      <c r="D3" s="39"/>
      <c r="E3" s="39"/>
      <c r="F3" s="39"/>
      <c r="G3" s="39"/>
      <c r="H3" s="39"/>
      <c r="I3" s="149"/>
    </row>
    <row r="4" spans="2:9" ht="48" customHeight="1" thickBot="1" x14ac:dyDescent="0.25">
      <c r="B4" s="438" t="s">
        <v>278</v>
      </c>
      <c r="C4" s="439"/>
      <c r="D4" s="409" t="s">
        <v>2</v>
      </c>
      <c r="E4" s="440"/>
      <c r="F4" s="440"/>
      <c r="G4" s="39"/>
      <c r="H4" s="39"/>
      <c r="I4" s="149"/>
    </row>
    <row r="5" spans="2:9" ht="12" thickBot="1" x14ac:dyDescent="0.25">
      <c r="B5" s="181"/>
      <c r="C5" s="39"/>
      <c r="D5" s="39"/>
      <c r="E5" s="39"/>
      <c r="F5" s="39"/>
      <c r="G5" s="39"/>
      <c r="H5" s="39"/>
      <c r="I5" s="149"/>
    </row>
    <row r="6" spans="2:9" ht="54.95" customHeight="1" thickBot="1" x14ac:dyDescent="0.25">
      <c r="B6" s="438" t="s">
        <v>279</v>
      </c>
      <c r="C6" s="439"/>
      <c r="D6" s="159"/>
      <c r="E6" s="440" t="s">
        <v>3</v>
      </c>
      <c r="F6" s="440"/>
      <c r="G6" s="39"/>
      <c r="H6" s="39"/>
      <c r="I6" s="149"/>
    </row>
    <row r="7" spans="2:9" ht="22.5" customHeight="1" thickBot="1" x14ac:dyDescent="0.25">
      <c r="B7" s="181"/>
      <c r="C7" s="39"/>
      <c r="D7" s="182" t="str">
        <f>IF(D4="","",IF(AND(D4="Impresa Singola",D6&lt;&gt;""),"Check",IF(AND(D4="Impresa Singola",D6=""),"OK",IF(AND(D4="ATS",D6=""),"Indicare numero Imprese componenti ATS",IF(AND(D6&gt;=1,D6&lt;=5),"OK",IF(D6&gt;5,"Check"))))))</f>
        <v>Indicare numero Imprese componenti ATS</v>
      </c>
      <c r="E7" s="39"/>
      <c r="F7" s="39"/>
      <c r="G7" s="39"/>
      <c r="H7" s="39"/>
      <c r="I7" s="149"/>
    </row>
    <row r="8" spans="2:9" ht="42" customHeight="1" thickBot="1" x14ac:dyDescent="0.25">
      <c r="B8" s="438" t="s">
        <v>274</v>
      </c>
      <c r="C8" s="439"/>
      <c r="D8" s="159"/>
      <c r="E8" s="440" t="s">
        <v>3</v>
      </c>
      <c r="F8" s="440"/>
      <c r="G8" s="39"/>
      <c r="H8" s="39"/>
      <c r="I8" s="149"/>
    </row>
    <row r="9" spans="2:9" ht="54.95" customHeight="1" thickBot="1" x14ac:dyDescent="0.25">
      <c r="B9" s="438" t="s">
        <v>275</v>
      </c>
      <c r="C9" s="439"/>
      <c r="D9" s="159"/>
      <c r="E9" s="440" t="s">
        <v>3</v>
      </c>
      <c r="F9" s="440"/>
      <c r="G9" s="39"/>
      <c r="H9" s="39"/>
      <c r="I9" s="149"/>
    </row>
    <row r="10" spans="2:9" ht="22.5" customHeight="1" thickBot="1" x14ac:dyDescent="0.25">
      <c r="B10" s="181"/>
      <c r="C10" s="39"/>
      <c r="D10" s="182" t="str">
        <f>IF(AND(D4="Impresa Singola",OR(D8&lt;&gt;"",D9&lt;&gt;"")),"Check",IF(D4="","",IF(D4="Impresa Singola","OK",IF(AND(D4="ATS",D6&gt;1,D8="no",D9=""),"OK",IF(AND(D4="ATS",OR(D8=1,D8=2),D9=""),"Indicare OdR",IF(AND(D4="ATS",OR(D8=1,D8=2),D9&lt;&gt;""),"OK","Check"))))))</f>
        <v>Check</v>
      </c>
      <c r="E10" s="39"/>
      <c r="F10" s="39"/>
      <c r="G10" s="39"/>
      <c r="H10" s="39"/>
      <c r="I10" s="149"/>
    </row>
    <row r="11" spans="2:9" ht="54.95" customHeight="1" thickBot="1" x14ac:dyDescent="0.25">
      <c r="B11" s="438" t="s">
        <v>276</v>
      </c>
      <c r="C11" s="439"/>
      <c r="D11" s="180"/>
      <c r="E11" s="440" t="s">
        <v>3</v>
      </c>
      <c r="F11" s="440"/>
      <c r="G11" s="39"/>
      <c r="H11" s="39"/>
      <c r="I11" s="149"/>
    </row>
    <row r="12" spans="2:9" ht="20.100000000000001" customHeight="1" x14ac:dyDescent="0.2">
      <c r="B12" s="450" t="s">
        <v>5</v>
      </c>
      <c r="C12" s="451"/>
      <c r="D12" s="182" t="str">
        <f>IF(D11="","Selezionare una Opzione",IF(D11&lt;&gt;"","OK"))</f>
        <v>Selezionare una Opzione</v>
      </c>
      <c r="E12" s="195"/>
      <c r="F12" s="195"/>
      <c r="G12" s="39"/>
      <c r="H12" s="39"/>
      <c r="I12" s="149"/>
    </row>
    <row r="13" spans="2:9" ht="12" thickBot="1" x14ac:dyDescent="0.25">
      <c r="B13" s="196"/>
      <c r="C13" s="197"/>
      <c r="D13" s="195"/>
      <c r="E13" s="195"/>
      <c r="F13" s="195"/>
      <c r="G13" s="39"/>
      <c r="H13" s="39"/>
      <c r="I13" s="149"/>
    </row>
    <row r="14" spans="2:9" ht="96.75" customHeight="1" x14ac:dyDescent="0.2">
      <c r="B14" s="452" t="s">
        <v>280</v>
      </c>
      <c r="C14" s="439"/>
      <c r="D14" s="159"/>
      <c r="E14" s="440" t="s">
        <v>3</v>
      </c>
      <c r="F14" s="440"/>
      <c r="G14" s="39"/>
      <c r="H14" s="39"/>
      <c r="I14" s="149"/>
    </row>
    <row r="15" spans="2:9" ht="20.100000000000001" customHeight="1" x14ac:dyDescent="0.2">
      <c r="B15" s="196"/>
      <c r="C15" s="197"/>
      <c r="D15" s="182" t="str">
        <f>IF(D14="","Selezionare una Opzione",IF(D14&lt;&gt;"","OK"))</f>
        <v>Selezionare una Opzione</v>
      </c>
      <c r="E15" s="195"/>
      <c r="F15" s="195"/>
      <c r="G15" s="39"/>
      <c r="H15" s="39"/>
      <c r="I15" s="149"/>
    </row>
    <row r="16" spans="2:9" ht="12" thickBot="1" x14ac:dyDescent="0.25">
      <c r="B16" s="196"/>
      <c r="C16" s="197"/>
      <c r="D16" s="195"/>
      <c r="E16" s="195"/>
      <c r="F16" s="195"/>
      <c r="G16" s="39"/>
      <c r="H16" s="39"/>
      <c r="I16" s="149"/>
    </row>
    <row r="17" spans="2:9" ht="60" customHeight="1" thickBot="1" x14ac:dyDescent="0.25">
      <c r="B17" s="438" t="s">
        <v>281</v>
      </c>
      <c r="C17" s="439"/>
      <c r="D17" s="159"/>
      <c r="E17" s="440" t="s">
        <v>3</v>
      </c>
      <c r="F17" s="440"/>
      <c r="G17" s="39"/>
      <c r="H17" s="39"/>
      <c r="I17" s="149"/>
    </row>
    <row r="18" spans="2:9" ht="22.5" customHeight="1" x14ac:dyDescent="0.2">
      <c r="B18" s="450" t="s">
        <v>6</v>
      </c>
      <c r="C18" s="451"/>
      <c r="D18" s="182" t="str">
        <f>IF(D17="","Selezionare Opzione","OK")</f>
        <v>Selezionare Opzione</v>
      </c>
      <c r="E18" s="39"/>
      <c r="F18" s="39"/>
      <c r="G18" s="39"/>
      <c r="H18" s="39"/>
      <c r="I18" s="149"/>
    </row>
    <row r="19" spans="2:9" ht="10.5" customHeight="1" x14ac:dyDescent="0.2">
      <c r="B19" s="196"/>
      <c r="C19" s="197"/>
      <c r="D19" s="182"/>
      <c r="E19" s="39"/>
      <c r="F19" s="39"/>
      <c r="G19" s="39"/>
      <c r="H19" s="39"/>
      <c r="I19" s="149"/>
    </row>
    <row r="20" spans="2:9" ht="22.5" customHeight="1" x14ac:dyDescent="0.2">
      <c r="B20" s="196"/>
      <c r="C20" s="197" t="s">
        <v>7</v>
      </c>
      <c r="D20" s="182" t="str">
        <f>IF(AND(D7="OK",D10="OK",D12="OK",D15="OK",D18="OK"),"OK","Check - Completare compilazione del presente foglio")</f>
        <v>Check - Completare compilazione del presente foglio</v>
      </c>
      <c r="E20" s="39"/>
      <c r="F20" s="39"/>
      <c r="G20" s="39"/>
      <c r="H20" s="39"/>
      <c r="I20" s="149"/>
    </row>
    <row r="21" spans="2:9" ht="22.5" customHeight="1" x14ac:dyDescent="0.2">
      <c r="B21" s="450" t="s">
        <v>8</v>
      </c>
      <c r="C21" s="451"/>
      <c r="D21" s="182" t="str">
        <f>IF(DB!D4="","",IF(AND(DB!D4="Impresa Singola",D20="OK",A_I_1!B68="OK"),"OK",IF(AND(D6=1,D20="OK",A_I_1!B68="OK",A_OdR_1!B56="OK", A_OdR_2!B56="OK"),"OK",IF(AND(D6=2,D20="OK",A_I_1!B68="OK",A_I_2!B68="OK",A_OdR_1!B56="OK",A_OdR_2!B56="OK"),"OK",IF(AND(D6=3,D20="OK",A_I_1!B68="OK",A_I_2!B68="OK",A_I_3!B68="OK",A_OdR_1!B56="OK",A_OdR_2!B56="OK"),"OK", IF(AND(D6=4,D20="OK",A_I_1!B68="OK",A_I_2!B68="OK",A_I_3!B68="OK", A_I_4!B68="OK",A_OdR_1!B56="OK",A_OdR_2!B56="OK"),"OK",IF(AND(D6=5,D20="OK",A_I_1!B68="OK",A_I_2!B68="OK",A_I_3!B68="OK", A_I_4!B68="OK", A_I_5!B68="OK",A_OdR_1!B56="OK", A_OdR_2!B56="OK"),"OK","Check - Compilare Sezione Anagrafica")))))))</f>
        <v>Check - Compilare Sezione Anagrafica</v>
      </c>
      <c r="E21" s="39"/>
      <c r="F21" s="39"/>
      <c r="G21" s="39"/>
      <c r="H21" s="39"/>
      <c r="I21" s="149"/>
    </row>
    <row r="22" spans="2:9" ht="57.75" customHeight="1" thickBot="1" x14ac:dyDescent="0.25">
      <c r="B22" s="447" t="s">
        <v>9</v>
      </c>
      <c r="C22" s="448"/>
      <c r="D22" s="448"/>
      <c r="E22" s="448"/>
      <c r="F22" s="448"/>
      <c r="G22" s="448"/>
      <c r="H22" s="448"/>
      <c r="I22" s="449"/>
    </row>
  </sheetData>
  <sheetProtection algorithmName="SHA-512" hashValue="CkkQzrxraEJtZoTxLi4Z1A/MVXehSzyd72v2frrj6dKLQ4FON0+zpRln3kORoAxrWWLe1P9NdDvkq5E+UTuoNQ==" saltValue="np0c9q2IplpK8i//5sloDg==" spinCount="100000" sheet="1" formatCells="0" formatColumns="0" formatRows="0"/>
  <mergeCells count="19">
    <mergeCell ref="B22:I22"/>
    <mergeCell ref="B9:C9"/>
    <mergeCell ref="E9:F9"/>
    <mergeCell ref="B21:C21"/>
    <mergeCell ref="B17:C17"/>
    <mergeCell ref="B18:C18"/>
    <mergeCell ref="B12:C12"/>
    <mergeCell ref="B11:C11"/>
    <mergeCell ref="E11:F11"/>
    <mergeCell ref="B14:C14"/>
    <mergeCell ref="E14:F14"/>
    <mergeCell ref="E17:F17"/>
    <mergeCell ref="B4:C4"/>
    <mergeCell ref="E4:F4"/>
    <mergeCell ref="B8:C8"/>
    <mergeCell ref="E8:F8"/>
    <mergeCell ref="B1:I2"/>
    <mergeCell ref="B6:C6"/>
    <mergeCell ref="E6:F6"/>
  </mergeCells>
  <conditionalFormatting sqref="D7">
    <cfRule type="notContainsText" dxfId="157" priority="13" operator="notContains" text="OK">
      <formula>ISERROR(SEARCH("OK",D7))</formula>
    </cfRule>
    <cfRule type="containsText" dxfId="156" priority="14" operator="containsText" text="OK">
      <formula>NOT(ISERROR(SEARCH("OK",D7)))</formula>
    </cfRule>
  </conditionalFormatting>
  <conditionalFormatting sqref="D10">
    <cfRule type="notContainsText" dxfId="155" priority="11" operator="notContains" text="OK">
      <formula>ISERROR(SEARCH("OK",D10))</formula>
    </cfRule>
    <cfRule type="containsText" dxfId="154" priority="12" operator="containsText" text="OK">
      <formula>NOT(ISERROR(SEARCH("OK",D10)))</formula>
    </cfRule>
  </conditionalFormatting>
  <conditionalFormatting sqref="D12">
    <cfRule type="notContainsText" dxfId="153" priority="5" operator="notContains" text="OK">
      <formula>ISERROR(SEARCH("OK",D12))</formula>
    </cfRule>
    <cfRule type="containsText" dxfId="152" priority="6" operator="containsText" text="OK">
      <formula>NOT(ISERROR(SEARCH("OK",D12)))</formula>
    </cfRule>
  </conditionalFormatting>
  <conditionalFormatting sqref="D15">
    <cfRule type="notContainsText" dxfId="151" priority="1" operator="notContains" text="OK">
      <formula>ISERROR(SEARCH("OK",D15))</formula>
    </cfRule>
    <cfRule type="containsText" dxfId="150" priority="2" operator="containsText" text="OK">
      <formula>NOT(ISERROR(SEARCH("OK",D15)))</formula>
    </cfRule>
  </conditionalFormatting>
  <conditionalFormatting sqref="D18:D19">
    <cfRule type="containsText" dxfId="149" priority="18" operator="containsText" text="Selezionare Opzione">
      <formula>NOT(ISERROR(SEARCH("Selezionare Opzione",D18)))</formula>
    </cfRule>
    <cfRule type="containsText" dxfId="148" priority="21" operator="containsText" text="OK">
      <formula>NOT(ISERROR(SEARCH("OK",D18)))</formula>
    </cfRule>
  </conditionalFormatting>
  <conditionalFormatting sqref="D20:D21">
    <cfRule type="notContainsText" dxfId="147" priority="9" operator="notContains" text="OK">
      <formula>ISERROR(SEARCH("OK",D20))</formula>
    </cfRule>
    <cfRule type="containsText" dxfId="146" priority="10" operator="containsText" text="OK">
      <formula>NOT(ISERROR(SEARCH("OK",D20)))</formula>
    </cfRule>
  </conditionalFormatting>
  <conditionalFormatting sqref="E4">
    <cfRule type="containsText" dxfId="145" priority="8" operator="containsText" text="Inserire le informazioni richieste">
      <formula>NOT(ISERROR(SEARCH("Inserire le informazioni richieste",E4)))</formula>
    </cfRule>
  </conditionalFormatting>
  <conditionalFormatting sqref="E6">
    <cfRule type="containsText" dxfId="144" priority="25" operator="containsText" text="Inserire le informazioni richieste">
      <formula>NOT(ISERROR(SEARCH("Inserire le informazioni richieste",E6)))</formula>
    </cfRule>
  </conditionalFormatting>
  <conditionalFormatting sqref="E8:E9">
    <cfRule type="containsText" dxfId="143" priority="7" operator="containsText" text="Inserire le informazioni richieste">
      <formula>NOT(ISERROR(SEARCH("Inserire le informazioni richieste",E8)))</formula>
    </cfRule>
  </conditionalFormatting>
  <conditionalFormatting sqref="E11:E17 D13 D16">
    <cfRule type="containsText" dxfId="142" priority="19" operator="containsText" text="Inserire le informazioni richieste">
      <formula>NOT(ISERROR(SEARCH("Inserire le informazioni richieste",D11)))</formula>
    </cfRule>
  </conditionalFormatting>
  <printOptions horizontalCentered="1" verticalCentered="1"/>
  <pageMargins left="0.11811023622047245" right="0.11811023622047245" top="0.15748031496062992" bottom="0.15748031496062992" header="0.31496062992125984" footer="0.31496062992125984"/>
  <pageSetup paperSize="9" scale="82" orientation="portrait" horizontalDpi="1200" verticalDpi="1200" r:id="rId1"/>
  <headerFooter>
    <oddFooter>Pagina &amp;P di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CF648E55-F6C2-40F2-A4B3-0C3729067107}">
          <x14:formula1>
            <xm:f>Elenco!$A$44:$A$48</xm:f>
          </x14:formula1>
          <xm:sqref>D6</xm:sqref>
        </x14:dataValidation>
        <x14:dataValidation type="list" allowBlank="1" showInputMessage="1" showErrorMessage="1" xr:uid="{E9BAD4B9-E743-4670-A440-F161AB732685}">
          <x14:formula1>
            <xm:f>Elenco!$C$11:$C$12</xm:f>
          </x14:formula1>
          <xm:sqref>D11</xm:sqref>
        </x14:dataValidation>
        <x14:dataValidation type="list" allowBlank="1" showInputMessage="1" showErrorMessage="1" xr:uid="{5E32A7EF-E768-4A70-A173-5224AC394C7D}">
          <x14:formula1>
            <xm:f>Elenco!$K$5:$K$6</xm:f>
          </x14:formula1>
          <xm:sqref>D17 D14</xm:sqref>
        </x14:dataValidation>
        <x14:dataValidation type="list" allowBlank="1" showInputMessage="1" showErrorMessage="1" xr:uid="{0B8695E6-37D8-446B-8A99-396DFAEC06F8}">
          <x14:formula1>
            <xm:f>Elenco!$A$42:$A$43</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6705-3197-406F-BF98-920EDDBE8876}">
  <sheetPr codeName="Foglio3">
    <tabColor theme="4" tint="0.79998168889431442"/>
  </sheetPr>
  <dimension ref="B1:I69"/>
  <sheetViews>
    <sheetView showGridLines="0" view="pageBreakPreview" topLeftCell="A2" zoomScale="115" zoomScaleNormal="75" zoomScaleSheetLayoutView="115" workbookViewId="0">
      <selection activeCell="B6" sqref="B6:C6"/>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10</v>
      </c>
      <c r="C1" s="471"/>
      <c r="D1" s="471"/>
      <c r="E1" s="471"/>
      <c r="F1" s="471"/>
      <c r="G1" s="471"/>
      <c r="H1" s="471"/>
      <c r="I1" s="472"/>
    </row>
    <row r="2" spans="2:9" ht="12" thickBot="1" x14ac:dyDescent="0.25">
      <c r="B2" s="473"/>
      <c r="C2" s="474"/>
      <c r="D2" s="474"/>
      <c r="E2" s="474"/>
      <c r="F2" s="474"/>
      <c r="G2" s="474"/>
      <c r="H2" s="474"/>
      <c r="I2" s="475"/>
    </row>
    <row r="3" spans="2:9" ht="12" thickTop="1" x14ac:dyDescent="0.2">
      <c r="B3" s="181"/>
      <c r="C3" s="39"/>
      <c r="D3" s="39"/>
      <c r="E3" s="39"/>
      <c r="F3" s="39"/>
      <c r="G3" s="39"/>
      <c r="H3" s="39"/>
      <c r="I3" s="149"/>
    </row>
    <row r="4" spans="2:9" ht="12.75" thickBot="1" x14ac:dyDescent="0.25">
      <c r="B4" s="481" t="s">
        <v>11</v>
      </c>
      <c r="C4" s="482"/>
      <c r="D4" s="482"/>
      <c r="E4" s="482"/>
      <c r="F4" s="482"/>
      <c r="G4" s="482"/>
      <c r="H4" s="482"/>
      <c r="I4" s="483"/>
    </row>
    <row r="5" spans="2:9" ht="28.5" customHeight="1" thickTop="1" x14ac:dyDescent="0.2">
      <c r="B5" s="476" t="s">
        <v>12</v>
      </c>
      <c r="C5" s="477"/>
      <c r="D5" s="209"/>
      <c r="E5" s="440" t="s">
        <v>3</v>
      </c>
      <c r="F5" s="440"/>
      <c r="G5" s="39"/>
      <c r="H5" s="39"/>
      <c r="I5" s="149"/>
    </row>
    <row r="6" spans="2:9" ht="60.75" customHeight="1" x14ac:dyDescent="0.2">
      <c r="B6" s="478" t="s">
        <v>300</v>
      </c>
      <c r="C6" s="479"/>
      <c r="D6" s="210"/>
      <c r="E6" s="440" t="s">
        <v>3</v>
      </c>
      <c r="F6" s="440"/>
      <c r="G6" s="183"/>
      <c r="H6" s="39"/>
      <c r="I6" s="149"/>
    </row>
    <row r="7" spans="2:9" ht="30" customHeight="1" x14ac:dyDescent="0.2">
      <c r="B7" s="478" t="s">
        <v>14</v>
      </c>
      <c r="C7" s="479"/>
      <c r="D7" s="211"/>
      <c r="E7" s="440" t="s">
        <v>3</v>
      </c>
      <c r="F7" s="440"/>
      <c r="G7" s="39"/>
      <c r="H7" s="39"/>
      <c r="I7" s="149"/>
    </row>
    <row r="8" spans="2:9" x14ac:dyDescent="0.2">
      <c r="B8" s="480" t="s">
        <v>15</v>
      </c>
      <c r="C8" s="212" t="s">
        <v>16</v>
      </c>
      <c r="D8" s="213"/>
      <c r="E8" s="440" t="s">
        <v>3</v>
      </c>
      <c r="F8" s="440"/>
      <c r="G8" s="39"/>
      <c r="H8" s="39"/>
      <c r="I8" s="149"/>
    </row>
    <row r="9" spans="2:9" x14ac:dyDescent="0.2">
      <c r="B9" s="480"/>
      <c r="C9" s="212" t="s">
        <v>17</v>
      </c>
      <c r="D9" s="213"/>
      <c r="E9" s="440" t="s">
        <v>3</v>
      </c>
      <c r="F9" s="440"/>
      <c r="G9" s="39"/>
      <c r="H9" s="39"/>
      <c r="I9" s="149"/>
    </row>
    <row r="10" spans="2:9" x14ac:dyDescent="0.2">
      <c r="B10" s="480"/>
      <c r="C10" s="212" t="s">
        <v>18</v>
      </c>
      <c r="D10" s="213"/>
      <c r="E10" s="440" t="s">
        <v>3</v>
      </c>
      <c r="F10" s="440"/>
      <c r="G10" s="39"/>
      <c r="H10" s="39"/>
      <c r="I10" s="149"/>
    </row>
    <row r="11" spans="2:9" x14ac:dyDescent="0.2">
      <c r="B11" s="480"/>
      <c r="C11" s="212" t="s">
        <v>19</v>
      </c>
      <c r="D11" s="213"/>
      <c r="E11" s="184"/>
      <c r="F11" s="39"/>
      <c r="G11" s="39"/>
      <c r="H11" s="39"/>
      <c r="I11" s="149"/>
    </row>
    <row r="12" spans="2:9" x14ac:dyDescent="0.2">
      <c r="B12" s="480" t="s">
        <v>20</v>
      </c>
      <c r="C12" s="212" t="s">
        <v>16</v>
      </c>
      <c r="D12" s="213"/>
      <c r="E12" s="440" t="s">
        <v>3</v>
      </c>
      <c r="F12" s="440"/>
      <c r="G12" s="39"/>
      <c r="H12" s="39"/>
      <c r="I12" s="149"/>
    </row>
    <row r="13" spans="2:9" x14ac:dyDescent="0.2">
      <c r="B13" s="480"/>
      <c r="C13" s="212" t="s">
        <v>17</v>
      </c>
      <c r="D13" s="213"/>
      <c r="E13" s="440" t="s">
        <v>3</v>
      </c>
      <c r="F13" s="440"/>
      <c r="G13" s="39"/>
      <c r="H13" s="39"/>
      <c r="I13" s="149"/>
    </row>
    <row r="14" spans="2:9" x14ac:dyDescent="0.2">
      <c r="B14" s="480"/>
      <c r="C14" s="212" t="s">
        <v>18</v>
      </c>
      <c r="D14" s="213"/>
      <c r="E14" s="440" t="s">
        <v>3</v>
      </c>
      <c r="F14" s="440"/>
      <c r="G14" s="39"/>
      <c r="H14" s="39"/>
      <c r="I14" s="149"/>
    </row>
    <row r="15" spans="2:9" x14ac:dyDescent="0.2">
      <c r="B15" s="480"/>
      <c r="C15" s="212" t="s">
        <v>19</v>
      </c>
      <c r="D15" s="213"/>
      <c r="E15" s="184"/>
      <c r="F15" s="39"/>
      <c r="G15" s="39"/>
      <c r="H15" s="39"/>
      <c r="I15" s="149"/>
    </row>
    <row r="16" spans="2:9" x14ac:dyDescent="0.2">
      <c r="B16" s="480" t="s">
        <v>21</v>
      </c>
      <c r="C16" s="212" t="s">
        <v>16</v>
      </c>
      <c r="D16" s="213"/>
      <c r="E16" s="440" t="s">
        <v>3</v>
      </c>
      <c r="F16" s="440"/>
      <c r="G16" s="39"/>
      <c r="H16" s="39"/>
      <c r="I16" s="149"/>
    </row>
    <row r="17" spans="2:9" x14ac:dyDescent="0.2">
      <c r="B17" s="480"/>
      <c r="C17" s="212" t="s">
        <v>17</v>
      </c>
      <c r="D17" s="213"/>
      <c r="E17" s="440" t="s">
        <v>3</v>
      </c>
      <c r="F17" s="440"/>
      <c r="G17" s="39"/>
      <c r="H17" s="39"/>
      <c r="I17" s="149"/>
    </row>
    <row r="18" spans="2:9" x14ac:dyDescent="0.2">
      <c r="B18" s="480"/>
      <c r="C18" s="212" t="s">
        <v>18</v>
      </c>
      <c r="D18" s="213"/>
      <c r="E18" s="440" t="s">
        <v>3</v>
      </c>
      <c r="F18" s="440"/>
      <c r="G18" s="39"/>
      <c r="H18" s="39"/>
      <c r="I18" s="149"/>
    </row>
    <row r="19" spans="2:9" ht="12" thickBot="1" x14ac:dyDescent="0.25">
      <c r="B19" s="484"/>
      <c r="C19" s="222" t="s">
        <v>19</v>
      </c>
      <c r="D19" s="223"/>
      <c r="E19" s="184"/>
      <c r="F19" s="185"/>
      <c r="G19" s="39"/>
      <c r="H19" s="39"/>
      <c r="I19" s="149"/>
    </row>
    <row r="20" spans="2:9" ht="13.5" thickTop="1" thickBot="1" x14ac:dyDescent="0.25">
      <c r="B20" s="485" t="s">
        <v>22</v>
      </c>
      <c r="C20" s="486"/>
      <c r="D20" s="486"/>
      <c r="E20" s="486"/>
      <c r="F20" s="486"/>
      <c r="G20" s="486"/>
      <c r="H20" s="486"/>
      <c r="I20" s="487"/>
    </row>
    <row r="21" spans="2:9" ht="12" thickTop="1" x14ac:dyDescent="0.2">
      <c r="B21" s="226" t="s">
        <v>23</v>
      </c>
      <c r="C21" s="227"/>
      <c r="D21" s="440" t="s">
        <v>3</v>
      </c>
      <c r="E21" s="440"/>
      <c r="F21" s="39"/>
      <c r="G21" s="39"/>
      <c r="H21" s="39"/>
      <c r="I21" s="149"/>
    </row>
    <row r="22" spans="2:9" ht="12" thickBot="1" x14ac:dyDescent="0.25">
      <c r="B22" s="224" t="s">
        <v>24</v>
      </c>
      <c r="C22" s="225"/>
      <c r="D22" s="440" t="s">
        <v>3</v>
      </c>
      <c r="E22" s="440"/>
      <c r="F22" s="39"/>
      <c r="G22" s="39"/>
      <c r="H22" s="39"/>
      <c r="I22" s="149"/>
    </row>
    <row r="23" spans="2:9" ht="13.5" thickTop="1" thickBot="1" x14ac:dyDescent="0.25">
      <c r="B23" s="485" t="s">
        <v>25</v>
      </c>
      <c r="C23" s="486"/>
      <c r="D23" s="486"/>
      <c r="E23" s="486"/>
      <c r="F23" s="486"/>
      <c r="G23" s="486"/>
      <c r="H23" s="486"/>
      <c r="I23" s="487"/>
    </row>
    <row r="24" spans="2:9" ht="18" customHeight="1" thickTop="1" x14ac:dyDescent="0.2">
      <c r="B24" s="226" t="s">
        <v>26</v>
      </c>
      <c r="C24" s="463"/>
      <c r="D24" s="463"/>
      <c r="E24" s="464"/>
      <c r="F24" s="440" t="s">
        <v>3</v>
      </c>
      <c r="G24" s="440"/>
      <c r="H24" s="440"/>
      <c r="I24" s="469"/>
    </row>
    <row r="25" spans="2:9" ht="18" customHeight="1" x14ac:dyDescent="0.2">
      <c r="B25" s="220" t="s">
        <v>27</v>
      </c>
      <c r="C25" s="465"/>
      <c r="D25" s="465"/>
      <c r="E25" s="466"/>
      <c r="F25" s="440" t="s">
        <v>3</v>
      </c>
      <c r="G25" s="440"/>
      <c r="H25" s="440"/>
      <c r="I25" s="469"/>
    </row>
    <row r="26" spans="2:9" ht="18" customHeight="1" x14ac:dyDescent="0.2">
      <c r="B26" s="220" t="s">
        <v>282</v>
      </c>
      <c r="C26" s="465"/>
      <c r="D26" s="465"/>
      <c r="E26" s="466"/>
      <c r="F26" s="440" t="s">
        <v>3</v>
      </c>
      <c r="G26" s="440"/>
      <c r="H26" s="440"/>
      <c r="I26" s="469"/>
    </row>
    <row r="27" spans="2:9" ht="18" customHeight="1" x14ac:dyDescent="0.2">
      <c r="B27" s="220" t="s">
        <v>28</v>
      </c>
      <c r="C27" s="465"/>
      <c r="D27" s="465"/>
      <c r="E27" s="466"/>
      <c r="F27" s="440" t="s">
        <v>3</v>
      </c>
      <c r="G27" s="440"/>
      <c r="H27" s="440"/>
      <c r="I27" s="469"/>
    </row>
    <row r="28" spans="2:9" ht="18" customHeight="1" x14ac:dyDescent="0.2">
      <c r="B28" s="220" t="s">
        <v>29</v>
      </c>
      <c r="C28" s="465"/>
      <c r="D28" s="465"/>
      <c r="E28" s="466"/>
      <c r="F28" s="440" t="s">
        <v>3</v>
      </c>
      <c r="G28" s="440"/>
      <c r="H28" s="440"/>
      <c r="I28" s="469"/>
    </row>
    <row r="29" spans="2:9" ht="18" customHeight="1" x14ac:dyDescent="0.2">
      <c r="B29" s="220" t="s">
        <v>30</v>
      </c>
      <c r="C29" s="465"/>
      <c r="D29" s="465"/>
      <c r="E29" s="466"/>
      <c r="F29" s="440" t="s">
        <v>3</v>
      </c>
      <c r="G29" s="440"/>
      <c r="H29" s="440"/>
      <c r="I29" s="469"/>
    </row>
    <row r="30" spans="2:9" ht="18" customHeight="1" x14ac:dyDescent="0.2">
      <c r="B30" s="220" t="s">
        <v>31</v>
      </c>
      <c r="C30" s="465"/>
      <c r="D30" s="465"/>
      <c r="E30" s="466"/>
      <c r="F30" s="440" t="s">
        <v>3</v>
      </c>
      <c r="G30" s="440"/>
      <c r="H30" s="440"/>
      <c r="I30" s="469"/>
    </row>
    <row r="31" spans="2:9" ht="18" customHeight="1" x14ac:dyDescent="0.2">
      <c r="B31" s="220" t="s">
        <v>32</v>
      </c>
      <c r="C31" s="465"/>
      <c r="D31" s="465"/>
      <c r="E31" s="466"/>
      <c r="F31" s="39"/>
      <c r="G31" s="39"/>
      <c r="H31" s="39"/>
      <c r="I31" s="149"/>
    </row>
    <row r="32" spans="2:9" ht="18" customHeight="1" x14ac:dyDescent="0.2">
      <c r="B32" s="220" t="s">
        <v>33</v>
      </c>
      <c r="C32" s="465"/>
      <c r="D32" s="465"/>
      <c r="E32" s="466"/>
      <c r="F32" s="39"/>
      <c r="G32" s="39"/>
      <c r="H32" s="39"/>
      <c r="I32" s="149"/>
    </row>
    <row r="33" spans="2:9" ht="18" customHeight="1" thickBot="1" x14ac:dyDescent="0.25">
      <c r="B33" s="228" t="s">
        <v>34</v>
      </c>
      <c r="C33" s="488"/>
      <c r="D33" s="488"/>
      <c r="E33" s="489"/>
      <c r="F33" s="440" t="s">
        <v>3</v>
      </c>
      <c r="G33" s="440"/>
      <c r="H33" s="440"/>
      <c r="I33" s="469"/>
    </row>
    <row r="34" spans="2:9" ht="13.5" thickTop="1" thickBot="1" x14ac:dyDescent="0.25">
      <c r="B34" s="453" t="s">
        <v>35</v>
      </c>
      <c r="C34" s="454"/>
      <c r="D34" s="454"/>
      <c r="E34" s="454"/>
      <c r="F34" s="454"/>
      <c r="G34" s="454"/>
      <c r="H34" s="454"/>
      <c r="I34" s="455"/>
    </row>
    <row r="35" spans="2:9" ht="15.95" customHeight="1" thickTop="1" x14ac:dyDescent="0.2">
      <c r="B35" s="216" t="s">
        <v>26</v>
      </c>
      <c r="C35" s="506"/>
      <c r="D35" s="506"/>
      <c r="E35" s="507"/>
      <c r="F35" s="440"/>
      <c r="G35" s="440"/>
      <c r="H35" s="39"/>
      <c r="I35" s="149"/>
    </row>
    <row r="36" spans="2:9" ht="15.95" customHeight="1" x14ac:dyDescent="0.2">
      <c r="B36" s="220" t="s">
        <v>27</v>
      </c>
      <c r="C36" s="461"/>
      <c r="D36" s="461"/>
      <c r="E36" s="462"/>
      <c r="F36" s="440"/>
      <c r="G36" s="440"/>
      <c r="H36" s="39"/>
      <c r="I36" s="149"/>
    </row>
    <row r="37" spans="2:9" ht="15.95" customHeight="1" x14ac:dyDescent="0.2">
      <c r="B37" s="220" t="s">
        <v>282</v>
      </c>
      <c r="C37" s="467"/>
      <c r="D37" s="467"/>
      <c r="E37" s="468"/>
      <c r="F37" s="440"/>
      <c r="G37" s="440"/>
      <c r="H37" s="39"/>
      <c r="I37" s="149"/>
    </row>
    <row r="38" spans="2:9" ht="15.95" customHeight="1" x14ac:dyDescent="0.2">
      <c r="B38" s="220" t="s">
        <v>28</v>
      </c>
      <c r="C38" s="461"/>
      <c r="D38" s="461"/>
      <c r="E38" s="462"/>
      <c r="F38" s="440"/>
      <c r="G38" s="440"/>
      <c r="H38" s="39"/>
      <c r="I38" s="149"/>
    </row>
    <row r="39" spans="2:9" ht="15.95" customHeight="1" x14ac:dyDescent="0.2">
      <c r="B39" s="220" t="s">
        <v>29</v>
      </c>
      <c r="C39" s="461"/>
      <c r="D39" s="461"/>
      <c r="E39" s="462"/>
      <c r="F39" s="440"/>
      <c r="G39" s="440"/>
      <c r="H39" s="39"/>
      <c r="I39" s="149"/>
    </row>
    <row r="40" spans="2:9" ht="15.95" customHeight="1" x14ac:dyDescent="0.2">
      <c r="B40" s="220" t="s">
        <v>30</v>
      </c>
      <c r="C40" s="461"/>
      <c r="D40" s="461"/>
      <c r="E40" s="462"/>
      <c r="F40" s="440"/>
      <c r="G40" s="440"/>
      <c r="H40" s="39"/>
      <c r="I40" s="149"/>
    </row>
    <row r="41" spans="2:9" ht="15.95" customHeight="1" x14ac:dyDescent="0.2">
      <c r="B41" s="220" t="s">
        <v>31</v>
      </c>
      <c r="C41" s="461"/>
      <c r="D41" s="461"/>
      <c r="E41" s="462"/>
      <c r="F41" s="440"/>
      <c r="G41" s="440"/>
      <c r="H41" s="39"/>
      <c r="I41" s="149"/>
    </row>
    <row r="42" spans="2:9" ht="15.95" customHeight="1" x14ac:dyDescent="0.2">
      <c r="B42" s="220" t="s">
        <v>32</v>
      </c>
      <c r="C42" s="461"/>
      <c r="D42" s="461"/>
      <c r="E42" s="462"/>
      <c r="F42" s="39"/>
      <c r="G42" s="39"/>
      <c r="H42" s="39"/>
      <c r="I42" s="149"/>
    </row>
    <row r="43" spans="2:9" ht="15.95" customHeight="1" x14ac:dyDescent="0.2">
      <c r="B43" s="220" t="s">
        <v>33</v>
      </c>
      <c r="C43" s="461"/>
      <c r="D43" s="461"/>
      <c r="E43" s="462"/>
      <c r="F43" s="39"/>
      <c r="G43" s="39"/>
      <c r="H43" s="39"/>
      <c r="I43" s="149"/>
    </row>
    <row r="44" spans="2:9" ht="15.95" customHeight="1" thickBot="1" x14ac:dyDescent="0.25">
      <c r="B44" s="228" t="s">
        <v>34</v>
      </c>
      <c r="C44" s="491"/>
      <c r="D44" s="491"/>
      <c r="E44" s="492"/>
      <c r="F44" s="440"/>
      <c r="G44" s="440"/>
      <c r="H44" s="229"/>
      <c r="I44" s="230"/>
    </row>
    <row r="45" spans="2:9" ht="13.5" thickTop="1" thickBot="1" x14ac:dyDescent="0.25">
      <c r="B45" s="453" t="s">
        <v>36</v>
      </c>
      <c r="C45" s="454"/>
      <c r="D45" s="454"/>
      <c r="E45" s="454"/>
      <c r="F45" s="454"/>
      <c r="G45" s="454"/>
      <c r="H45" s="454"/>
      <c r="I45" s="455"/>
    </row>
    <row r="46" spans="2:9" ht="18" customHeight="1" thickTop="1" x14ac:dyDescent="0.2">
      <c r="B46" s="216" t="s">
        <v>26</v>
      </c>
      <c r="C46" s="456"/>
      <c r="D46" s="456"/>
      <c r="E46" s="457"/>
      <c r="F46" s="440" t="s">
        <v>3</v>
      </c>
      <c r="G46" s="440"/>
      <c r="H46" s="440"/>
      <c r="I46" s="469"/>
    </row>
    <row r="47" spans="2:9" ht="18" customHeight="1" x14ac:dyDescent="0.2">
      <c r="B47" s="220" t="s">
        <v>27</v>
      </c>
      <c r="C47" s="458"/>
      <c r="D47" s="459"/>
      <c r="E47" s="460"/>
      <c r="F47" s="440" t="s">
        <v>3</v>
      </c>
      <c r="G47" s="440"/>
      <c r="H47" s="440"/>
      <c r="I47" s="469"/>
    </row>
    <row r="48" spans="2:9" ht="18" customHeight="1" x14ac:dyDescent="0.2">
      <c r="B48" s="220" t="s">
        <v>282</v>
      </c>
      <c r="C48" s="458"/>
      <c r="D48" s="459"/>
      <c r="E48" s="460"/>
      <c r="F48" s="440" t="s">
        <v>3</v>
      </c>
      <c r="G48" s="440"/>
      <c r="H48" s="440"/>
      <c r="I48" s="469"/>
    </row>
    <row r="49" spans="2:9" ht="18" customHeight="1" x14ac:dyDescent="0.2">
      <c r="B49" s="220" t="s">
        <v>28</v>
      </c>
      <c r="C49" s="458"/>
      <c r="D49" s="459"/>
      <c r="E49" s="460"/>
      <c r="F49" s="440" t="s">
        <v>3</v>
      </c>
      <c r="G49" s="440"/>
      <c r="H49" s="440"/>
      <c r="I49" s="469"/>
    </row>
    <row r="50" spans="2:9" ht="18" customHeight="1" x14ac:dyDescent="0.2">
      <c r="B50" s="220" t="s">
        <v>29</v>
      </c>
      <c r="C50" s="458"/>
      <c r="D50" s="459"/>
      <c r="E50" s="460"/>
      <c r="F50" s="440" t="s">
        <v>3</v>
      </c>
      <c r="G50" s="440"/>
      <c r="H50" s="440"/>
      <c r="I50" s="469"/>
    </row>
    <row r="51" spans="2:9" ht="18" customHeight="1" x14ac:dyDescent="0.2">
      <c r="B51" s="220" t="s">
        <v>30</v>
      </c>
      <c r="C51" s="458"/>
      <c r="D51" s="459"/>
      <c r="E51" s="460"/>
      <c r="F51" s="440" t="s">
        <v>3</v>
      </c>
      <c r="G51" s="440"/>
      <c r="H51" s="440"/>
      <c r="I51" s="469"/>
    </row>
    <row r="52" spans="2:9" ht="18" customHeight="1" x14ac:dyDescent="0.2">
      <c r="B52" s="220" t="s">
        <v>31</v>
      </c>
      <c r="C52" s="465"/>
      <c r="D52" s="465"/>
      <c r="E52" s="466"/>
      <c r="F52" s="440" t="s">
        <v>3</v>
      </c>
      <c r="G52" s="440"/>
      <c r="H52" s="440"/>
      <c r="I52" s="469"/>
    </row>
    <row r="53" spans="2:9" ht="18" customHeight="1" x14ac:dyDescent="0.2">
      <c r="B53" s="220" t="s">
        <v>32</v>
      </c>
      <c r="C53" s="465"/>
      <c r="D53" s="465"/>
      <c r="E53" s="466"/>
      <c r="F53" s="39"/>
      <c r="G53" s="39"/>
      <c r="H53" s="39"/>
      <c r="I53" s="149"/>
    </row>
    <row r="54" spans="2:9" ht="18" customHeight="1" x14ac:dyDescent="0.2">
      <c r="B54" s="220" t="s">
        <v>33</v>
      </c>
      <c r="C54" s="465"/>
      <c r="D54" s="465"/>
      <c r="E54" s="466"/>
      <c r="F54" s="39"/>
      <c r="G54" s="39"/>
      <c r="H54" s="39"/>
      <c r="I54" s="149"/>
    </row>
    <row r="55" spans="2:9" ht="18" customHeight="1" thickBot="1" x14ac:dyDescent="0.25">
      <c r="B55" s="221" t="s">
        <v>34</v>
      </c>
      <c r="C55" s="512"/>
      <c r="D55" s="512"/>
      <c r="E55" s="513"/>
      <c r="F55" s="440" t="s">
        <v>3</v>
      </c>
      <c r="G55" s="440"/>
      <c r="H55" s="440"/>
      <c r="I55" s="469"/>
    </row>
    <row r="56" spans="2:9" ht="13.5" thickTop="1" thickBot="1" x14ac:dyDescent="0.25">
      <c r="B56" s="453" t="s">
        <v>37</v>
      </c>
      <c r="C56" s="454"/>
      <c r="D56" s="454"/>
      <c r="E56" s="454"/>
      <c r="F56" s="454"/>
      <c r="G56" s="454"/>
      <c r="H56" s="454"/>
      <c r="I56" s="455"/>
    </row>
    <row r="57" spans="2:9" ht="12" thickTop="1" x14ac:dyDescent="0.2">
      <c r="B57" s="216" t="s">
        <v>38</v>
      </c>
      <c r="C57" s="456"/>
      <c r="D57" s="456"/>
      <c r="E57" s="457"/>
      <c r="F57" s="39"/>
      <c r="G57" s="39"/>
      <c r="H57" s="39"/>
      <c r="I57" s="149"/>
    </row>
    <row r="58" spans="2:9" ht="12" thickBot="1" x14ac:dyDescent="0.25">
      <c r="B58" s="221" t="s">
        <v>39</v>
      </c>
      <c r="C58" s="510"/>
      <c r="D58" s="510"/>
      <c r="E58" s="511"/>
      <c r="F58" s="39"/>
      <c r="G58" s="39"/>
      <c r="H58" s="39"/>
      <c r="I58" s="149"/>
    </row>
    <row r="59" spans="2:9" ht="13.5" thickTop="1" thickBot="1" x14ac:dyDescent="0.25">
      <c r="B59" s="453" t="s">
        <v>40</v>
      </c>
      <c r="C59" s="454"/>
      <c r="D59" s="454"/>
      <c r="E59" s="454"/>
      <c r="F59" s="454"/>
      <c r="G59" s="454"/>
      <c r="H59" s="454"/>
      <c r="I59" s="455"/>
    </row>
    <row r="60" spans="2:9" ht="12.75" thickTop="1" thickBot="1" x14ac:dyDescent="0.25">
      <c r="B60" s="231" t="s">
        <v>41</v>
      </c>
      <c r="C60" s="232"/>
      <c r="D60" s="233" t="s">
        <v>42</v>
      </c>
      <c r="E60" s="499"/>
      <c r="F60" s="499"/>
      <c r="G60" s="497"/>
      <c r="H60" s="497"/>
      <c r="I60" s="498"/>
    </row>
    <row r="61" spans="2:9" ht="13.5" thickTop="1" thickBot="1" x14ac:dyDescent="0.25">
      <c r="B61" s="453" t="s">
        <v>43</v>
      </c>
      <c r="C61" s="454"/>
      <c r="D61" s="454"/>
      <c r="E61" s="454"/>
      <c r="F61" s="454"/>
      <c r="G61" s="454"/>
      <c r="H61" s="454"/>
      <c r="I61" s="455"/>
    </row>
    <row r="62" spans="2:9" ht="35.1" customHeight="1" thickTop="1" x14ac:dyDescent="0.2">
      <c r="B62" s="234" t="s">
        <v>44</v>
      </c>
      <c r="C62" s="508"/>
      <c r="D62" s="508"/>
      <c r="E62" s="509"/>
      <c r="F62" s="504" t="s">
        <v>3</v>
      </c>
      <c r="G62" s="504"/>
      <c r="H62" s="504"/>
      <c r="I62" s="505"/>
    </row>
    <row r="63" spans="2:9" ht="35.1" customHeight="1" x14ac:dyDescent="0.2">
      <c r="B63" s="235" t="s">
        <v>45</v>
      </c>
      <c r="C63" s="467"/>
      <c r="D63" s="467"/>
      <c r="E63" s="468"/>
      <c r="F63" s="504" t="s">
        <v>3</v>
      </c>
      <c r="G63" s="504"/>
      <c r="H63" s="504"/>
      <c r="I63" s="505"/>
    </row>
    <row r="64" spans="2:9" ht="35.1" customHeight="1" thickBot="1" x14ac:dyDescent="0.25">
      <c r="B64" s="236" t="s">
        <v>277</v>
      </c>
      <c r="C64" s="502"/>
      <c r="D64" s="502"/>
      <c r="E64" s="503"/>
      <c r="F64" s="504" t="s">
        <v>3</v>
      </c>
      <c r="G64" s="504"/>
      <c r="H64" s="504"/>
      <c r="I64" s="505"/>
    </row>
    <row r="65" spans="2:9" ht="13.5" thickTop="1" thickBot="1" x14ac:dyDescent="0.25">
      <c r="B65" s="453" t="s">
        <v>46</v>
      </c>
      <c r="C65" s="454"/>
      <c r="D65" s="454"/>
      <c r="E65" s="454"/>
      <c r="F65" s="454"/>
      <c r="G65" s="454"/>
      <c r="H65" s="454"/>
      <c r="I65" s="455"/>
    </row>
    <row r="66" spans="2:9" ht="24" customHeight="1" thickTop="1" thickBot="1" x14ac:dyDescent="0.25">
      <c r="B66" s="231" t="s">
        <v>47</v>
      </c>
      <c r="C66" s="237"/>
      <c r="D66" s="500" t="s">
        <v>3</v>
      </c>
      <c r="E66" s="500"/>
      <c r="F66" s="500"/>
      <c r="G66" s="500"/>
      <c r="H66" s="500"/>
      <c r="I66" s="501"/>
    </row>
    <row r="67" spans="2:9" ht="12.75" thickTop="1" thickBot="1" x14ac:dyDescent="0.25">
      <c r="B67" s="496"/>
      <c r="C67" s="497"/>
      <c r="D67" s="497"/>
      <c r="E67" s="497"/>
      <c r="F67" s="497"/>
      <c r="G67" s="497"/>
      <c r="H67" s="497"/>
      <c r="I67" s="498"/>
    </row>
    <row r="68" spans="2:9" ht="12.75" thickTop="1" thickBot="1" x14ac:dyDescent="0.25">
      <c r="B68" s="493" t="str">
        <f>IF(DB!D6="","",IF(AND(D5&lt;&gt;"",D6&lt;&gt;"",D8&lt;&gt;"",D9&lt;&gt;"",D10&lt;&gt;"",D12&lt;&gt;"",D13&lt;&gt;"",D14&lt;&gt;"",D16&lt;&gt;"",D17&lt;&gt;"",D18&lt;&gt;"",C21&lt;&gt;"",C22&lt;&gt;"",C24&lt;&gt;"",C25&lt;&gt;"",C26&lt;&gt;"",C27&lt;&gt;"",C28&lt;&gt;"",C29&lt;&gt;"",C30&lt;&gt;"",C33&lt;&gt;"",C46&lt;&gt;"",C47&lt;&gt;"",C48&lt;&gt;"",C49&lt;&gt;"",C50&lt;&gt;"",C51&lt;&gt;"",C52&lt;&gt;"",C55&lt;&gt;"",D7&lt;&gt;"",C62&lt;&gt;"",C63&lt;&gt;"",C64&lt;&gt;"",C66&lt;&gt;""),"OK","Completare o compilare correttamente"))</f>
        <v/>
      </c>
      <c r="C68" s="494"/>
      <c r="D68" s="494"/>
      <c r="E68" s="494"/>
      <c r="F68" s="494"/>
      <c r="G68" s="494"/>
      <c r="H68" s="494"/>
      <c r="I68" s="495"/>
    </row>
    <row r="69" spans="2:9" ht="52.5" customHeight="1" thickTop="1" x14ac:dyDescent="0.2">
      <c r="B69" s="490"/>
      <c r="C69" s="490"/>
      <c r="D69" s="490"/>
      <c r="E69" s="490"/>
      <c r="F69" s="490"/>
      <c r="G69" s="490"/>
      <c r="H69" s="490"/>
      <c r="I69" s="490"/>
    </row>
  </sheetData>
  <sheetProtection algorithmName="SHA-512" hashValue="Xii6KPh8OQKo2rrMwFKbpT3c+8RGi1me9dmSfuAdB5zw7J9wpd5dN5yMbI0S0zpVkk8QnhCVGMfGghgCe5mOug==" saltValue="nIJ+mr14BNkfvnQHOc/3Ow==" spinCount="100000" sheet="1" formatCells="0" formatColumns="0" formatRows="0"/>
  <mergeCells count="98">
    <mergeCell ref="F55:I55"/>
    <mergeCell ref="C57:E57"/>
    <mergeCell ref="C40:E40"/>
    <mergeCell ref="C58:E58"/>
    <mergeCell ref="F52:I52"/>
    <mergeCell ref="F47:I47"/>
    <mergeCell ref="C54:E54"/>
    <mergeCell ref="C55:E55"/>
    <mergeCell ref="C63:E63"/>
    <mergeCell ref="C62:E62"/>
    <mergeCell ref="C48:E48"/>
    <mergeCell ref="C43:E43"/>
    <mergeCell ref="C53:E53"/>
    <mergeCell ref="C49:E49"/>
    <mergeCell ref="B65:I65"/>
    <mergeCell ref="C42:E42"/>
    <mergeCell ref="C29:E29"/>
    <mergeCell ref="F28:I28"/>
    <mergeCell ref="F29:I29"/>
    <mergeCell ref="F35:G35"/>
    <mergeCell ref="F36:G36"/>
    <mergeCell ref="C64:E64"/>
    <mergeCell ref="F62:I62"/>
    <mergeCell ref="F64:I64"/>
    <mergeCell ref="F63:I63"/>
    <mergeCell ref="C35:E35"/>
    <mergeCell ref="F41:G41"/>
    <mergeCell ref="C41:E41"/>
    <mergeCell ref="C39:E39"/>
    <mergeCell ref="F39:G39"/>
    <mergeCell ref="B69:I69"/>
    <mergeCell ref="E14:F14"/>
    <mergeCell ref="E16:F16"/>
    <mergeCell ref="E17:F17"/>
    <mergeCell ref="E18:F18"/>
    <mergeCell ref="C44:E44"/>
    <mergeCell ref="B68:I68"/>
    <mergeCell ref="B59:I59"/>
    <mergeCell ref="B61:I61"/>
    <mergeCell ref="C36:E36"/>
    <mergeCell ref="B67:I67"/>
    <mergeCell ref="E60:F60"/>
    <mergeCell ref="G60:I60"/>
    <mergeCell ref="D66:I66"/>
    <mergeCell ref="B56:I56"/>
    <mergeCell ref="C52:E52"/>
    <mergeCell ref="E13:F13"/>
    <mergeCell ref="B16:B19"/>
    <mergeCell ref="D21:E21"/>
    <mergeCell ref="B20:I20"/>
    <mergeCell ref="C33:E33"/>
    <mergeCell ref="C31:E31"/>
    <mergeCell ref="C32:E32"/>
    <mergeCell ref="F24:I24"/>
    <mergeCell ref="F33:I33"/>
    <mergeCell ref="C26:E26"/>
    <mergeCell ref="C27:E27"/>
    <mergeCell ref="B23:I23"/>
    <mergeCell ref="F25:I25"/>
    <mergeCell ref="F26:I26"/>
    <mergeCell ref="F27:I27"/>
    <mergeCell ref="F30:I30"/>
    <mergeCell ref="F51:I51"/>
    <mergeCell ref="F46:I46"/>
    <mergeCell ref="B1:I2"/>
    <mergeCell ref="B5:C5"/>
    <mergeCell ref="B7:C7"/>
    <mergeCell ref="B8:B11"/>
    <mergeCell ref="B12:B15"/>
    <mergeCell ref="B4:I4"/>
    <mergeCell ref="B6:C6"/>
    <mergeCell ref="E5:F5"/>
    <mergeCell ref="E6:F6"/>
    <mergeCell ref="E7:F7"/>
    <mergeCell ref="E8:F8"/>
    <mergeCell ref="E9:F9"/>
    <mergeCell ref="E10:F10"/>
    <mergeCell ref="E12:F12"/>
    <mergeCell ref="C51:E51"/>
    <mergeCell ref="C38:E38"/>
    <mergeCell ref="D22:E22"/>
    <mergeCell ref="C24:E24"/>
    <mergeCell ref="C28:E28"/>
    <mergeCell ref="C30:E30"/>
    <mergeCell ref="C25:E25"/>
    <mergeCell ref="C37:E37"/>
    <mergeCell ref="B45:I45"/>
    <mergeCell ref="C46:E46"/>
    <mergeCell ref="C47:E47"/>
    <mergeCell ref="C50:E50"/>
    <mergeCell ref="B34:I34"/>
    <mergeCell ref="F37:G37"/>
    <mergeCell ref="F44:G44"/>
    <mergeCell ref="F48:I48"/>
    <mergeCell ref="F49:I49"/>
    <mergeCell ref="F50:I50"/>
    <mergeCell ref="F38:G38"/>
    <mergeCell ref="F40:G40"/>
  </mergeCells>
  <conditionalFormatting sqref="B68">
    <cfRule type="containsText" dxfId="141" priority="9" operator="containsText" text="OK">
      <formula>NOT(ISERROR(SEARCH("OK",B68)))</formula>
    </cfRule>
    <cfRule type="containsText" dxfId="140" priority="10" operator="containsText" text="Completare la compilazione della presente sezione">
      <formula>NOT(ISERROR(SEARCH("Completare la compilazione della presente sezione",B68)))</formula>
    </cfRule>
  </conditionalFormatting>
  <conditionalFormatting sqref="B68:I68">
    <cfRule type="containsText" dxfId="139" priority="7" operator="containsText" text="Completare">
      <formula>NOT(ISERROR(SEARCH("Completare",B68)))</formula>
    </cfRule>
  </conditionalFormatting>
  <conditionalFormatting sqref="D21:D22">
    <cfRule type="containsText" dxfId="138" priority="28" operator="containsText" text="Inserire le informazioni richieste">
      <formula>NOT(ISERROR(SEARCH("Inserire le informazioni richieste",D21)))</formula>
    </cfRule>
  </conditionalFormatting>
  <conditionalFormatting sqref="E5:E19">
    <cfRule type="containsText" dxfId="137" priority="30" operator="containsText" text="Inserire le informazioni richieste">
      <formula>NOT(ISERROR(SEARCH("Inserire le informazioni richieste",E5)))</formula>
    </cfRule>
  </conditionalFormatting>
  <conditionalFormatting sqref="F24:F30">
    <cfRule type="containsText" dxfId="136" priority="26" operator="containsText" text="Inserire le informazioni richieste">
      <formula>NOT(ISERROR(SEARCH("Inserire le informazioni richieste",F24)))</formula>
    </cfRule>
  </conditionalFormatting>
  <conditionalFormatting sqref="F33">
    <cfRule type="containsText" dxfId="135" priority="25" operator="containsText" text="Inserire le informazioni richieste">
      <formula>NOT(ISERROR(SEARCH("Inserire le informazioni richieste",F33)))</formula>
    </cfRule>
  </conditionalFormatting>
  <conditionalFormatting sqref="F35:F41">
    <cfRule type="containsText" dxfId="134" priority="23" operator="containsText" text="Inserire le informazioni richieste">
      <formula>NOT(ISERROR(SEARCH("Inserire le informazioni richieste",F35)))</formula>
    </cfRule>
  </conditionalFormatting>
  <conditionalFormatting sqref="F44">
    <cfRule type="containsText" dxfId="133" priority="22" operator="containsText" text="Inserire le informazioni richieste">
      <formula>NOT(ISERROR(SEARCH("Inserire le informazioni richieste",F44)))</formula>
    </cfRule>
  </conditionalFormatting>
  <conditionalFormatting sqref="F46:F52">
    <cfRule type="containsText" dxfId="132" priority="12" operator="containsText" text="Inserire le informazioni richieste">
      <formula>NOT(ISERROR(SEARCH("Inserire le informazioni richieste",F46)))</formula>
    </cfRule>
  </conditionalFormatting>
  <conditionalFormatting sqref="F55">
    <cfRule type="containsText" dxfId="131" priority="11" operator="containsText" text="Inserire le informazioni richieste">
      <formula>NOT(ISERROR(SEARCH("Inserire le informazioni richieste",F55)))</formula>
    </cfRule>
  </conditionalFormatting>
  <conditionalFormatting sqref="F62:F64">
    <cfRule type="containsText" dxfId="130" priority="18" operator="containsText" text="Inserire le informazioni richieste">
      <formula>NOT(ISERROR(SEARCH("Inserire le informazioni richieste",F62)))</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2888017-ACD8-4B97-BE8E-2D61D7162375}">
          <x14:formula1>
            <xm:f>Elenco!$B$30:$B$31</xm:f>
          </x14:formula1>
          <xm:sqref>C66</xm:sqref>
        </x14:dataValidation>
        <x14:dataValidation type="list" allowBlank="1" showInputMessage="1" showErrorMessage="1" xr:uid="{0BD9282D-F82F-44AA-8A50-5C3BC62D6B5A}">
          <x14:formula1>
            <xm:f>Elenco!$A$6:$A$8</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1E47-ABBD-47F1-99B7-75F5A056CE38}">
  <sheetPr codeName="Foglio4">
    <tabColor theme="4" tint="0.79998168889431442"/>
  </sheetPr>
  <dimension ref="B1:I69"/>
  <sheetViews>
    <sheetView showGridLines="0" view="pageBreakPreview" zoomScale="115" zoomScaleNormal="75" zoomScaleSheetLayoutView="115" workbookViewId="0">
      <selection activeCell="B7" sqref="B7:C7"/>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49</v>
      </c>
      <c r="C1" s="471"/>
      <c r="D1" s="471"/>
      <c r="E1" s="471"/>
      <c r="F1" s="471"/>
      <c r="G1" s="471"/>
      <c r="H1" s="471"/>
      <c r="I1" s="472"/>
    </row>
    <row r="2" spans="2:9"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209"/>
      <c r="E5" s="440" t="s">
        <v>3</v>
      </c>
      <c r="F5" s="440"/>
      <c r="G5" s="39"/>
      <c r="H5" s="39"/>
      <c r="I5" s="239"/>
    </row>
    <row r="6" spans="2:9" ht="60.75" customHeight="1" x14ac:dyDescent="0.2">
      <c r="B6" s="478" t="s">
        <v>300</v>
      </c>
      <c r="C6" s="479"/>
      <c r="D6" s="210"/>
      <c r="E6" s="440" t="s">
        <v>3</v>
      </c>
      <c r="F6" s="440"/>
      <c r="G6" s="183"/>
      <c r="H6" s="39"/>
      <c r="I6" s="239"/>
    </row>
    <row r="7" spans="2:9" ht="30" customHeight="1" x14ac:dyDescent="0.2">
      <c r="B7" s="478" t="s">
        <v>14</v>
      </c>
      <c r="C7" s="479"/>
      <c r="D7" s="211"/>
      <c r="E7" s="440" t="s">
        <v>3</v>
      </c>
      <c r="F7" s="440"/>
      <c r="G7" s="39"/>
      <c r="H7" s="39"/>
      <c r="I7" s="239"/>
    </row>
    <row r="8" spans="2:9" x14ac:dyDescent="0.2">
      <c r="B8" s="480" t="s">
        <v>15</v>
      </c>
      <c r="C8" s="212" t="s">
        <v>16</v>
      </c>
      <c r="D8" s="213"/>
      <c r="E8" s="440" t="s">
        <v>3</v>
      </c>
      <c r="F8" s="440"/>
      <c r="G8" s="39"/>
      <c r="H8" s="39"/>
      <c r="I8" s="239"/>
    </row>
    <row r="9" spans="2:9" x14ac:dyDescent="0.2">
      <c r="B9" s="480"/>
      <c r="C9" s="212" t="s">
        <v>17</v>
      </c>
      <c r="D9" s="213"/>
      <c r="E9" s="440" t="s">
        <v>3</v>
      </c>
      <c r="F9" s="440"/>
      <c r="G9" s="39"/>
      <c r="H9" s="39"/>
      <c r="I9" s="239"/>
    </row>
    <row r="10" spans="2:9" x14ac:dyDescent="0.2">
      <c r="B10" s="480"/>
      <c r="C10" s="212" t="s">
        <v>18</v>
      </c>
      <c r="D10" s="213"/>
      <c r="E10" s="440" t="s">
        <v>3</v>
      </c>
      <c r="F10" s="440"/>
      <c r="G10" s="39"/>
      <c r="H10" s="39"/>
      <c r="I10" s="239"/>
    </row>
    <row r="11" spans="2:9" x14ac:dyDescent="0.2">
      <c r="B11" s="480"/>
      <c r="C11" s="212" t="s">
        <v>19</v>
      </c>
      <c r="D11" s="213"/>
      <c r="E11" s="184"/>
      <c r="F11" s="39"/>
      <c r="G11" s="39"/>
      <c r="H11" s="39"/>
      <c r="I11" s="239"/>
    </row>
    <row r="12" spans="2:9" x14ac:dyDescent="0.2">
      <c r="B12" s="480" t="s">
        <v>20</v>
      </c>
      <c r="C12" s="212" t="s">
        <v>16</v>
      </c>
      <c r="D12" s="213"/>
      <c r="E12" s="440" t="s">
        <v>3</v>
      </c>
      <c r="F12" s="440"/>
      <c r="G12" s="39"/>
      <c r="H12" s="39"/>
      <c r="I12" s="239"/>
    </row>
    <row r="13" spans="2:9" x14ac:dyDescent="0.2">
      <c r="B13" s="480"/>
      <c r="C13" s="212" t="s">
        <v>17</v>
      </c>
      <c r="D13" s="213"/>
      <c r="E13" s="440" t="s">
        <v>3</v>
      </c>
      <c r="F13" s="440"/>
      <c r="G13" s="39"/>
      <c r="H13" s="39"/>
      <c r="I13" s="239"/>
    </row>
    <row r="14" spans="2:9" x14ac:dyDescent="0.2">
      <c r="B14" s="480"/>
      <c r="C14" s="212" t="s">
        <v>18</v>
      </c>
      <c r="D14" s="213"/>
      <c r="E14" s="440" t="s">
        <v>3</v>
      </c>
      <c r="F14" s="440"/>
      <c r="G14" s="39"/>
      <c r="H14" s="39"/>
      <c r="I14" s="239"/>
    </row>
    <row r="15" spans="2:9" x14ac:dyDescent="0.2">
      <c r="B15" s="480"/>
      <c r="C15" s="212" t="s">
        <v>19</v>
      </c>
      <c r="D15" s="213"/>
      <c r="E15" s="184"/>
      <c r="F15" s="39"/>
      <c r="G15" s="39"/>
      <c r="H15" s="39"/>
      <c r="I15" s="239"/>
    </row>
    <row r="16" spans="2:9" x14ac:dyDescent="0.2">
      <c r="B16" s="480" t="s">
        <v>21</v>
      </c>
      <c r="C16" s="212" t="s">
        <v>16</v>
      </c>
      <c r="D16" s="213"/>
      <c r="E16" s="440" t="s">
        <v>3</v>
      </c>
      <c r="F16" s="440"/>
      <c r="G16" s="39"/>
      <c r="H16" s="39"/>
      <c r="I16" s="239"/>
    </row>
    <row r="17" spans="2:9" x14ac:dyDescent="0.2">
      <c r="B17" s="480"/>
      <c r="C17" s="212" t="s">
        <v>17</v>
      </c>
      <c r="D17" s="213"/>
      <c r="E17" s="440" t="s">
        <v>3</v>
      </c>
      <c r="F17" s="440"/>
      <c r="G17" s="39"/>
      <c r="H17" s="39"/>
      <c r="I17" s="239"/>
    </row>
    <row r="18" spans="2:9" x14ac:dyDescent="0.2">
      <c r="B18" s="480"/>
      <c r="C18" s="212" t="s">
        <v>18</v>
      </c>
      <c r="D18" s="213"/>
      <c r="E18" s="440" t="s">
        <v>3</v>
      </c>
      <c r="F18" s="440"/>
      <c r="G18" s="39"/>
      <c r="H18" s="39"/>
      <c r="I18" s="239"/>
    </row>
    <row r="19" spans="2:9" ht="12" thickBot="1" x14ac:dyDescent="0.25">
      <c r="B19" s="517"/>
      <c r="C19" s="214" t="s">
        <v>19</v>
      </c>
      <c r="D19" s="215"/>
      <c r="E19" s="184"/>
      <c r="F19" s="185"/>
      <c r="G19" s="39"/>
      <c r="H19" s="39"/>
      <c r="I19" s="239"/>
    </row>
    <row r="20" spans="2:9" ht="13.5" thickTop="1" thickBot="1" x14ac:dyDescent="0.25">
      <c r="B20" s="453" t="s">
        <v>22</v>
      </c>
      <c r="C20" s="454"/>
      <c r="D20" s="454"/>
      <c r="E20" s="454"/>
      <c r="F20" s="454"/>
      <c r="G20" s="454"/>
      <c r="H20" s="454"/>
      <c r="I20" s="455"/>
    </row>
    <row r="21" spans="2:9" ht="12" thickTop="1" x14ac:dyDescent="0.2">
      <c r="B21" s="216" t="s">
        <v>23</v>
      </c>
      <c r="C21" s="217"/>
      <c r="D21" s="440" t="s">
        <v>3</v>
      </c>
      <c r="E21" s="440"/>
      <c r="F21" s="39"/>
      <c r="G21" s="39"/>
      <c r="H21" s="39"/>
      <c r="I21" s="239"/>
    </row>
    <row r="22" spans="2:9" ht="12" thickBot="1" x14ac:dyDescent="0.25">
      <c r="B22" s="218" t="s">
        <v>24</v>
      </c>
      <c r="C22" s="219"/>
      <c r="D22" s="440" t="s">
        <v>3</v>
      </c>
      <c r="E22" s="440"/>
      <c r="F22" s="39"/>
      <c r="G22" s="39"/>
      <c r="H22" s="39"/>
      <c r="I22" s="239"/>
    </row>
    <row r="23" spans="2:9" ht="13.5" thickTop="1" thickBot="1" x14ac:dyDescent="0.25">
      <c r="B23" s="453" t="s">
        <v>25</v>
      </c>
      <c r="C23" s="454"/>
      <c r="D23" s="454"/>
      <c r="E23" s="454"/>
      <c r="F23" s="454"/>
      <c r="G23" s="454"/>
      <c r="H23" s="454"/>
      <c r="I23" s="455"/>
    </row>
    <row r="24" spans="2:9" ht="18" customHeight="1" thickTop="1" x14ac:dyDescent="0.2">
      <c r="B24" s="216" t="s">
        <v>26</v>
      </c>
      <c r="C24" s="456"/>
      <c r="D24" s="456"/>
      <c r="E24" s="457"/>
      <c r="F24" s="440" t="s">
        <v>3</v>
      </c>
      <c r="G24" s="440"/>
      <c r="H24" s="440"/>
      <c r="I24" s="516"/>
    </row>
    <row r="25" spans="2:9" ht="18" customHeight="1" x14ac:dyDescent="0.2">
      <c r="B25" s="220" t="s">
        <v>27</v>
      </c>
      <c r="C25" s="465"/>
      <c r="D25" s="465"/>
      <c r="E25" s="466"/>
      <c r="F25" s="440" t="s">
        <v>3</v>
      </c>
      <c r="G25" s="440"/>
      <c r="H25" s="440"/>
      <c r="I25" s="516"/>
    </row>
    <row r="26" spans="2:9" ht="18" customHeight="1" x14ac:dyDescent="0.2">
      <c r="B26" s="220" t="s">
        <v>282</v>
      </c>
      <c r="C26" s="465"/>
      <c r="D26" s="465"/>
      <c r="E26" s="466"/>
      <c r="F26" s="440" t="s">
        <v>3</v>
      </c>
      <c r="G26" s="440"/>
      <c r="H26" s="440"/>
      <c r="I26" s="516"/>
    </row>
    <row r="27" spans="2:9" ht="18" customHeight="1" x14ac:dyDescent="0.2">
      <c r="B27" s="220" t="s">
        <v>28</v>
      </c>
      <c r="C27" s="465"/>
      <c r="D27" s="465"/>
      <c r="E27" s="466"/>
      <c r="F27" s="440" t="s">
        <v>3</v>
      </c>
      <c r="G27" s="440"/>
      <c r="H27" s="440"/>
      <c r="I27" s="516"/>
    </row>
    <row r="28" spans="2:9" ht="18" customHeight="1" x14ac:dyDescent="0.2">
      <c r="B28" s="220" t="s">
        <v>29</v>
      </c>
      <c r="C28" s="465"/>
      <c r="D28" s="465"/>
      <c r="E28" s="466"/>
      <c r="F28" s="440" t="s">
        <v>3</v>
      </c>
      <c r="G28" s="440"/>
      <c r="H28" s="440"/>
      <c r="I28" s="516"/>
    </row>
    <row r="29" spans="2:9" ht="18" customHeight="1" x14ac:dyDescent="0.2">
      <c r="B29" s="220" t="s">
        <v>30</v>
      </c>
      <c r="C29" s="465"/>
      <c r="D29" s="465"/>
      <c r="E29" s="466"/>
      <c r="F29" s="440" t="s">
        <v>3</v>
      </c>
      <c r="G29" s="440"/>
      <c r="H29" s="440"/>
      <c r="I29" s="516"/>
    </row>
    <row r="30" spans="2:9" ht="18" customHeight="1" x14ac:dyDescent="0.2">
      <c r="B30" s="220" t="s">
        <v>31</v>
      </c>
      <c r="C30" s="465"/>
      <c r="D30" s="465"/>
      <c r="E30" s="466"/>
      <c r="F30" s="440" t="s">
        <v>3</v>
      </c>
      <c r="G30" s="440"/>
      <c r="H30" s="440"/>
      <c r="I30" s="516"/>
    </row>
    <row r="31" spans="2:9" ht="18" customHeight="1" x14ac:dyDescent="0.2">
      <c r="B31" s="220" t="s">
        <v>32</v>
      </c>
      <c r="C31" s="465"/>
      <c r="D31" s="465"/>
      <c r="E31" s="466"/>
      <c r="F31" s="39"/>
      <c r="G31" s="39"/>
      <c r="H31" s="39"/>
      <c r="I31" s="239"/>
    </row>
    <row r="32" spans="2:9" ht="18" customHeight="1" x14ac:dyDescent="0.2">
      <c r="B32" s="220" t="s">
        <v>33</v>
      </c>
      <c r="C32" s="465"/>
      <c r="D32" s="465"/>
      <c r="E32" s="466"/>
      <c r="F32" s="39"/>
      <c r="G32" s="39"/>
      <c r="H32" s="39"/>
      <c r="I32" s="239"/>
    </row>
    <row r="33" spans="2:9" ht="18" customHeight="1" thickBot="1" x14ac:dyDescent="0.25">
      <c r="B33" s="221" t="s">
        <v>34</v>
      </c>
      <c r="C33" s="512"/>
      <c r="D33" s="512"/>
      <c r="E33" s="513"/>
      <c r="F33" s="440" t="s">
        <v>3</v>
      </c>
      <c r="G33" s="440"/>
      <c r="H33" s="440"/>
      <c r="I33" s="516"/>
    </row>
    <row r="34" spans="2:9" ht="13.5" thickTop="1" thickBot="1" x14ac:dyDescent="0.25">
      <c r="B34" s="453" t="s">
        <v>35</v>
      </c>
      <c r="C34" s="454"/>
      <c r="D34" s="454"/>
      <c r="E34" s="454"/>
      <c r="F34" s="454"/>
      <c r="G34" s="454"/>
      <c r="H34" s="454"/>
      <c r="I34" s="455"/>
    </row>
    <row r="35" spans="2:9" ht="15.95" customHeight="1" thickTop="1" x14ac:dyDescent="0.2">
      <c r="B35" s="216" t="s">
        <v>26</v>
      </c>
      <c r="C35" s="506"/>
      <c r="D35" s="506"/>
      <c r="E35" s="507"/>
      <c r="F35" s="440"/>
      <c r="G35" s="440"/>
      <c r="H35" s="39"/>
      <c r="I35" s="239"/>
    </row>
    <row r="36" spans="2:9" ht="15.95" customHeight="1" x14ac:dyDescent="0.2">
      <c r="B36" s="220" t="s">
        <v>27</v>
      </c>
      <c r="C36" s="461"/>
      <c r="D36" s="461"/>
      <c r="E36" s="462"/>
      <c r="F36" s="440"/>
      <c r="G36" s="440"/>
      <c r="H36" s="39"/>
      <c r="I36" s="239"/>
    </row>
    <row r="37" spans="2:9" ht="15.95" customHeight="1" x14ac:dyDescent="0.2">
      <c r="B37" s="220" t="s">
        <v>282</v>
      </c>
      <c r="C37" s="467"/>
      <c r="D37" s="467"/>
      <c r="E37" s="468"/>
      <c r="F37" s="440"/>
      <c r="G37" s="440"/>
      <c r="H37" s="39"/>
      <c r="I37" s="239"/>
    </row>
    <row r="38" spans="2:9" ht="15.95" customHeight="1" x14ac:dyDescent="0.2">
      <c r="B38" s="220" t="s">
        <v>28</v>
      </c>
      <c r="C38" s="461"/>
      <c r="D38" s="461"/>
      <c r="E38" s="462"/>
      <c r="F38" s="440"/>
      <c r="G38" s="440"/>
      <c r="H38" s="39"/>
      <c r="I38" s="239"/>
    </row>
    <row r="39" spans="2:9" ht="15.95" customHeight="1" x14ac:dyDescent="0.2">
      <c r="B39" s="220" t="s">
        <v>29</v>
      </c>
      <c r="C39" s="461"/>
      <c r="D39" s="461"/>
      <c r="E39" s="462"/>
      <c r="F39" s="440"/>
      <c r="G39" s="440"/>
      <c r="H39" s="39"/>
      <c r="I39" s="239"/>
    </row>
    <row r="40" spans="2:9" ht="15.95" customHeight="1" x14ac:dyDescent="0.2">
      <c r="B40" s="220" t="s">
        <v>30</v>
      </c>
      <c r="C40" s="461"/>
      <c r="D40" s="461"/>
      <c r="E40" s="462"/>
      <c r="F40" s="440"/>
      <c r="G40" s="440"/>
      <c r="H40" s="39"/>
      <c r="I40" s="239"/>
    </row>
    <row r="41" spans="2:9" ht="15.95" customHeight="1" x14ac:dyDescent="0.2">
      <c r="B41" s="220" t="s">
        <v>31</v>
      </c>
      <c r="C41" s="461"/>
      <c r="D41" s="461"/>
      <c r="E41" s="462"/>
      <c r="F41" s="440"/>
      <c r="G41" s="440"/>
      <c r="H41" s="39"/>
      <c r="I41" s="239"/>
    </row>
    <row r="42" spans="2:9" ht="15.95" customHeight="1" x14ac:dyDescent="0.2">
      <c r="B42" s="220" t="s">
        <v>32</v>
      </c>
      <c r="C42" s="461"/>
      <c r="D42" s="461"/>
      <c r="E42" s="462"/>
      <c r="F42" s="39"/>
      <c r="G42" s="39"/>
      <c r="H42" s="39"/>
      <c r="I42" s="239"/>
    </row>
    <row r="43" spans="2:9" ht="15.95" customHeight="1" x14ac:dyDescent="0.2">
      <c r="B43" s="220" t="s">
        <v>33</v>
      </c>
      <c r="C43" s="461"/>
      <c r="D43" s="461"/>
      <c r="E43" s="462"/>
      <c r="F43" s="39"/>
      <c r="G43" s="39"/>
      <c r="H43" s="39"/>
      <c r="I43" s="239"/>
    </row>
    <row r="44" spans="2:9" ht="15.95" customHeight="1" thickBot="1" x14ac:dyDescent="0.25">
      <c r="B44" s="221" t="s">
        <v>34</v>
      </c>
      <c r="C44" s="518"/>
      <c r="D44" s="518"/>
      <c r="E44" s="519"/>
      <c r="F44" s="520"/>
      <c r="G44" s="520"/>
      <c r="H44" s="55"/>
      <c r="I44" s="240"/>
    </row>
    <row r="45" spans="2:9" ht="12" x14ac:dyDescent="0.2">
      <c r="B45" s="453" t="s">
        <v>36</v>
      </c>
      <c r="C45" s="454"/>
      <c r="D45" s="454"/>
      <c r="E45" s="454"/>
      <c r="F45" s="454"/>
      <c r="G45" s="454"/>
      <c r="H45" s="454"/>
      <c r="I45" s="455"/>
    </row>
    <row r="46" spans="2:9" ht="18" customHeight="1" thickTop="1" x14ac:dyDescent="0.2">
      <c r="B46" s="216" t="s">
        <v>26</v>
      </c>
      <c r="C46" s="456"/>
      <c r="D46" s="456"/>
      <c r="E46" s="457"/>
      <c r="F46" s="440" t="s">
        <v>3</v>
      </c>
      <c r="G46" s="440"/>
      <c r="H46" s="440"/>
      <c r="I46" s="516"/>
    </row>
    <row r="47" spans="2:9" ht="18" customHeight="1" x14ac:dyDescent="0.2">
      <c r="B47" s="220" t="s">
        <v>27</v>
      </c>
      <c r="C47" s="465"/>
      <c r="D47" s="465"/>
      <c r="E47" s="466"/>
      <c r="F47" s="440" t="s">
        <v>3</v>
      </c>
      <c r="G47" s="440"/>
      <c r="H47" s="440"/>
      <c r="I47" s="516"/>
    </row>
    <row r="48" spans="2:9" ht="18" customHeight="1" x14ac:dyDescent="0.2">
      <c r="B48" s="220" t="s">
        <v>282</v>
      </c>
      <c r="C48" s="465"/>
      <c r="D48" s="465"/>
      <c r="E48" s="466"/>
      <c r="F48" s="440" t="s">
        <v>3</v>
      </c>
      <c r="G48" s="440"/>
      <c r="H48" s="440"/>
      <c r="I48" s="516"/>
    </row>
    <row r="49" spans="2:9" ht="18" customHeight="1" x14ac:dyDescent="0.2">
      <c r="B49" s="220" t="s">
        <v>28</v>
      </c>
      <c r="C49" s="465"/>
      <c r="D49" s="465"/>
      <c r="E49" s="466"/>
      <c r="F49" s="440" t="s">
        <v>3</v>
      </c>
      <c r="G49" s="440"/>
      <c r="H49" s="440"/>
      <c r="I49" s="516"/>
    </row>
    <row r="50" spans="2:9" ht="18" customHeight="1" x14ac:dyDescent="0.2">
      <c r="B50" s="220" t="s">
        <v>29</v>
      </c>
      <c r="C50" s="465"/>
      <c r="D50" s="465"/>
      <c r="E50" s="466"/>
      <c r="F50" s="440" t="s">
        <v>3</v>
      </c>
      <c r="G50" s="440"/>
      <c r="H50" s="440"/>
      <c r="I50" s="516"/>
    </row>
    <row r="51" spans="2:9" ht="18" customHeight="1" x14ac:dyDescent="0.2">
      <c r="B51" s="220" t="s">
        <v>30</v>
      </c>
      <c r="C51" s="465"/>
      <c r="D51" s="465"/>
      <c r="E51" s="466"/>
      <c r="F51" s="440" t="s">
        <v>3</v>
      </c>
      <c r="G51" s="440"/>
      <c r="H51" s="440"/>
      <c r="I51" s="516"/>
    </row>
    <row r="52" spans="2:9" ht="18" customHeight="1" x14ac:dyDescent="0.2">
      <c r="B52" s="220" t="s">
        <v>31</v>
      </c>
      <c r="C52" s="465"/>
      <c r="D52" s="465"/>
      <c r="E52" s="466"/>
      <c r="F52" s="440" t="s">
        <v>3</v>
      </c>
      <c r="G52" s="440"/>
      <c r="H52" s="440"/>
      <c r="I52" s="516"/>
    </row>
    <row r="53" spans="2:9" ht="18" customHeight="1" x14ac:dyDescent="0.2">
      <c r="B53" s="220" t="s">
        <v>32</v>
      </c>
      <c r="C53" s="465"/>
      <c r="D53" s="465"/>
      <c r="E53" s="466"/>
      <c r="F53" s="39"/>
      <c r="G53" s="39"/>
      <c r="H53" s="39"/>
      <c r="I53" s="239"/>
    </row>
    <row r="54" spans="2:9" ht="18" customHeight="1" x14ac:dyDescent="0.2">
      <c r="B54" s="220" t="s">
        <v>33</v>
      </c>
      <c r="C54" s="465"/>
      <c r="D54" s="465"/>
      <c r="E54" s="466"/>
      <c r="F54" s="39"/>
      <c r="G54" s="39"/>
      <c r="H54" s="39"/>
      <c r="I54" s="239"/>
    </row>
    <row r="55" spans="2:9" ht="18" customHeight="1" thickBot="1" x14ac:dyDescent="0.25">
      <c r="B55" s="221" t="s">
        <v>34</v>
      </c>
      <c r="C55" s="512"/>
      <c r="D55" s="512"/>
      <c r="E55" s="513"/>
      <c r="F55" s="440" t="s">
        <v>3</v>
      </c>
      <c r="G55" s="440"/>
      <c r="H55" s="440"/>
      <c r="I55" s="516"/>
    </row>
    <row r="56" spans="2:9" ht="13.5" thickTop="1" thickBot="1" x14ac:dyDescent="0.25">
      <c r="B56" s="453" t="s">
        <v>51</v>
      </c>
      <c r="C56" s="454"/>
      <c r="D56" s="454"/>
      <c r="E56" s="454"/>
      <c r="F56" s="454"/>
      <c r="G56" s="454"/>
      <c r="H56" s="454"/>
      <c r="I56" s="455"/>
    </row>
    <row r="57" spans="2:9" ht="12" thickTop="1" x14ac:dyDescent="0.2">
      <c r="B57" s="216" t="s">
        <v>38</v>
      </c>
      <c r="C57" s="456"/>
      <c r="D57" s="456"/>
      <c r="E57" s="457"/>
      <c r="F57" s="39"/>
      <c r="G57" s="39"/>
      <c r="H57" s="39"/>
      <c r="I57" s="239"/>
    </row>
    <row r="58" spans="2:9" x14ac:dyDescent="0.2">
      <c r="B58" s="221" t="s">
        <v>39</v>
      </c>
      <c r="C58" s="510"/>
      <c r="D58" s="510"/>
      <c r="E58" s="511"/>
      <c r="F58" s="39"/>
      <c r="G58" s="39"/>
      <c r="H58" s="39"/>
      <c r="I58" s="239"/>
    </row>
    <row r="59" spans="2:9" ht="13.5" thickTop="1" thickBot="1" x14ac:dyDescent="0.25">
      <c r="B59" s="453" t="s">
        <v>40</v>
      </c>
      <c r="C59" s="454"/>
      <c r="D59" s="454"/>
      <c r="E59" s="454"/>
      <c r="F59" s="454"/>
      <c r="G59" s="454"/>
      <c r="H59" s="454"/>
      <c r="I59" s="455"/>
    </row>
    <row r="60" spans="2:9" ht="12.75" thickTop="1" thickBot="1" x14ac:dyDescent="0.25">
      <c r="B60" s="231" t="s">
        <v>41</v>
      </c>
      <c r="C60" s="232"/>
      <c r="D60" s="233" t="s">
        <v>42</v>
      </c>
      <c r="E60" s="499"/>
      <c r="F60" s="522"/>
      <c r="G60" s="523"/>
      <c r="H60" s="523"/>
      <c r="I60" s="524"/>
    </row>
    <row r="61" spans="2:9" ht="13.5" thickTop="1" thickBot="1" x14ac:dyDescent="0.25">
      <c r="B61" s="453" t="s">
        <v>43</v>
      </c>
      <c r="C61" s="454"/>
      <c r="D61" s="454"/>
      <c r="E61" s="454"/>
      <c r="F61" s="454"/>
      <c r="G61" s="454"/>
      <c r="H61" s="454"/>
      <c r="I61" s="455"/>
    </row>
    <row r="62" spans="2:9" ht="35.1" customHeight="1" thickTop="1" x14ac:dyDescent="0.2">
      <c r="B62" s="234" t="s">
        <v>44</v>
      </c>
      <c r="C62" s="508"/>
      <c r="D62" s="508"/>
      <c r="E62" s="509"/>
      <c r="F62" s="504" t="s">
        <v>3</v>
      </c>
      <c r="G62" s="504"/>
      <c r="H62" s="504"/>
      <c r="I62" s="521"/>
    </row>
    <row r="63" spans="2:9" ht="35.1" customHeight="1" x14ac:dyDescent="0.2">
      <c r="B63" s="235" t="s">
        <v>45</v>
      </c>
      <c r="C63" s="467"/>
      <c r="D63" s="467"/>
      <c r="E63" s="468"/>
      <c r="F63" s="504" t="s">
        <v>3</v>
      </c>
      <c r="G63" s="504"/>
      <c r="H63" s="504"/>
      <c r="I63" s="521"/>
    </row>
    <row r="64" spans="2:9" ht="35.1" customHeight="1" thickBot="1" x14ac:dyDescent="0.25">
      <c r="B64" s="236" t="s">
        <v>277</v>
      </c>
      <c r="C64" s="502"/>
      <c r="D64" s="502"/>
      <c r="E64" s="503"/>
      <c r="F64" s="525" t="s">
        <v>3</v>
      </c>
      <c r="G64" s="525"/>
      <c r="H64" s="525"/>
      <c r="I64" s="526"/>
    </row>
    <row r="65" spans="2:9" ht="13.5" thickTop="1" thickBot="1" x14ac:dyDescent="0.25">
      <c r="B65" s="453" t="s">
        <v>46</v>
      </c>
      <c r="C65" s="454"/>
      <c r="D65" s="454"/>
      <c r="E65" s="454"/>
      <c r="F65" s="454"/>
      <c r="G65" s="454"/>
      <c r="H65" s="454"/>
      <c r="I65" s="455"/>
    </row>
    <row r="66" spans="2:9" ht="24" customHeight="1" thickTop="1" thickBot="1" x14ac:dyDescent="0.25">
      <c r="B66" s="231" t="s">
        <v>47</v>
      </c>
      <c r="C66" s="241"/>
      <c r="D66" s="527" t="s">
        <v>3</v>
      </c>
      <c r="E66" s="527"/>
      <c r="F66" s="527"/>
      <c r="G66" s="527"/>
      <c r="H66" s="527"/>
      <c r="I66" s="528"/>
    </row>
    <row r="67" spans="2:9" ht="12.75" thickTop="1" thickBot="1" x14ac:dyDescent="0.25">
      <c r="B67" s="496"/>
      <c r="C67" s="497"/>
      <c r="D67" s="497"/>
      <c r="E67" s="497"/>
      <c r="F67" s="497"/>
      <c r="G67" s="497"/>
      <c r="H67" s="497"/>
      <c r="I67" s="498"/>
    </row>
    <row r="68" spans="2:9" ht="12.75" thickTop="1" thickBot="1" x14ac:dyDescent="0.25">
      <c r="B68" s="493" t="str">
        <f>IF(DB!D6="","",IF(DB!D6=1,"OK",IF(AND(DB!D6&gt;=2,D5&lt;&gt;"",D6&lt;&gt;"",D8&lt;&gt;"",D9&lt;&gt;"",D10&lt;&gt;"",D12&lt;&gt;"",D13&lt;&gt;"",D14&lt;&gt;"",D16&lt;&gt;"",D17&lt;&gt;"",D18&lt;&gt;"",C21&lt;&gt;"",C22&lt;&gt;"",C24&lt;&gt;"",C25&lt;&gt;"",C26&lt;&gt;"",C27&lt;&gt;"",C28&lt;&gt;"",C29&lt;&gt;"",C30&lt;&gt;"",C33&lt;&gt;"",C46&lt;&gt;"",C47&lt;&gt;"",C48&lt;&gt;"",C49&lt;&gt;"",C50&lt;&gt;"",C51&lt;&gt;"",C52&lt;&gt;"",C55&lt;&gt;"",D7&lt;&gt;"",C62&lt;&gt;"",C63&lt;&gt;"",C64&lt;&gt;"",C66&lt;&gt;""),"OK","Completare o compilare correttamente")))</f>
        <v/>
      </c>
      <c r="C68" s="494"/>
      <c r="D68" s="494"/>
      <c r="E68" s="494"/>
      <c r="F68" s="494"/>
      <c r="G68" s="494"/>
      <c r="H68" s="494"/>
      <c r="I68" s="495"/>
    </row>
    <row r="69" spans="2:9" ht="52.5" customHeight="1" thickTop="1" x14ac:dyDescent="0.2">
      <c r="B69" s="490"/>
      <c r="C69" s="490"/>
      <c r="D69" s="490"/>
      <c r="E69" s="490"/>
      <c r="F69" s="490"/>
      <c r="G69" s="490"/>
      <c r="H69" s="490"/>
      <c r="I69" s="490"/>
    </row>
  </sheetData>
  <sheetProtection algorithmName="SHA-512" hashValue="9E8idAIQ2FV0JbFwV7ZJ3objA6+O+vNtmOSkWptvPraUu+WWnJcb166jI9Fr8REQTogXmqfT9iICUUaaukUPHg==" saltValue="3dvsQ8RArfcKgAYxzL9agg==" spinCount="100000" sheet="1" formatCells="0" formatColumns="0" formatRows="0"/>
  <mergeCells count="98">
    <mergeCell ref="B67:I67"/>
    <mergeCell ref="B68:I68"/>
    <mergeCell ref="B69:I69"/>
    <mergeCell ref="C63:E63"/>
    <mergeCell ref="F63:I63"/>
    <mergeCell ref="C64:E64"/>
    <mergeCell ref="F64:I64"/>
    <mergeCell ref="B65:I65"/>
    <mergeCell ref="D66:I66"/>
    <mergeCell ref="C62:E62"/>
    <mergeCell ref="F62:I62"/>
    <mergeCell ref="C53:E53"/>
    <mergeCell ref="C54:E54"/>
    <mergeCell ref="C55:E55"/>
    <mergeCell ref="F55:I55"/>
    <mergeCell ref="B56:I56"/>
    <mergeCell ref="C57:E57"/>
    <mergeCell ref="C58:E58"/>
    <mergeCell ref="B59:I59"/>
    <mergeCell ref="E60:F60"/>
    <mergeCell ref="G60:I60"/>
    <mergeCell ref="B61:I61"/>
    <mergeCell ref="C52:E52"/>
    <mergeCell ref="F52:I52"/>
    <mergeCell ref="C47:E47"/>
    <mergeCell ref="F47:I47"/>
    <mergeCell ref="C48:E48"/>
    <mergeCell ref="F48:I48"/>
    <mergeCell ref="C49:E49"/>
    <mergeCell ref="F49:I49"/>
    <mergeCell ref="C50:E50"/>
    <mergeCell ref="F50:I50"/>
    <mergeCell ref="C51:E51"/>
    <mergeCell ref="F51:I51"/>
    <mergeCell ref="C43:E43"/>
    <mergeCell ref="C44:E44"/>
    <mergeCell ref="F44:G44"/>
    <mergeCell ref="B45:I45"/>
    <mergeCell ref="C46:E46"/>
    <mergeCell ref="F46:I46"/>
    <mergeCell ref="C42:E42"/>
    <mergeCell ref="C37:E37"/>
    <mergeCell ref="F37:G37"/>
    <mergeCell ref="C38:E38"/>
    <mergeCell ref="F38:G38"/>
    <mergeCell ref="C39:E39"/>
    <mergeCell ref="F39:G39"/>
    <mergeCell ref="C40:E40"/>
    <mergeCell ref="F40:G40"/>
    <mergeCell ref="C41:E41"/>
    <mergeCell ref="F41:G41"/>
    <mergeCell ref="C36:E36"/>
    <mergeCell ref="F36:G36"/>
    <mergeCell ref="C29:E29"/>
    <mergeCell ref="F29:I29"/>
    <mergeCell ref="C30:E30"/>
    <mergeCell ref="F30:I30"/>
    <mergeCell ref="C31:E31"/>
    <mergeCell ref="C32:E32"/>
    <mergeCell ref="C33:E33"/>
    <mergeCell ref="F33:I33"/>
    <mergeCell ref="C35:E35"/>
    <mergeCell ref="F35:G35"/>
    <mergeCell ref="B34:I34"/>
    <mergeCell ref="C26:E26"/>
    <mergeCell ref="F26:I26"/>
    <mergeCell ref="C27:E27"/>
    <mergeCell ref="F27:I27"/>
    <mergeCell ref="C28:E28"/>
    <mergeCell ref="F28:I28"/>
    <mergeCell ref="C25:E25"/>
    <mergeCell ref="F25:I25"/>
    <mergeCell ref="B12:B15"/>
    <mergeCell ref="E12:F12"/>
    <mergeCell ref="E13:F13"/>
    <mergeCell ref="E14:F14"/>
    <mergeCell ref="B16:B19"/>
    <mergeCell ref="E16:F16"/>
    <mergeCell ref="E17:F17"/>
    <mergeCell ref="E18:F18"/>
    <mergeCell ref="B20:I20"/>
    <mergeCell ref="D21:E21"/>
    <mergeCell ref="D22:E22"/>
    <mergeCell ref="C24:E24"/>
    <mergeCell ref="F24:I24"/>
    <mergeCell ref="B23:I23"/>
    <mergeCell ref="B7:C7"/>
    <mergeCell ref="E7:F7"/>
    <mergeCell ref="B8:B11"/>
    <mergeCell ref="E8:F8"/>
    <mergeCell ref="E9:F9"/>
    <mergeCell ref="E10:F10"/>
    <mergeCell ref="B1:I2"/>
    <mergeCell ref="B4:I4"/>
    <mergeCell ref="B5:C5"/>
    <mergeCell ref="E5:F5"/>
    <mergeCell ref="B6:C6"/>
    <mergeCell ref="E6:F6"/>
  </mergeCells>
  <conditionalFormatting sqref="B68">
    <cfRule type="containsText" dxfId="129" priority="5" operator="containsText" text="OK">
      <formula>NOT(ISERROR(SEARCH("OK",B68)))</formula>
    </cfRule>
    <cfRule type="containsText" dxfId="128" priority="6" operator="containsText" text="Completare la compilazione della presente sezione">
      <formula>NOT(ISERROR(SEARCH("Completare la compilazione della presente sezione",B68)))</formula>
    </cfRule>
  </conditionalFormatting>
  <conditionalFormatting sqref="B68:I68">
    <cfRule type="containsText" dxfId="127" priority="4" operator="containsText" text="Completare">
      <formula>NOT(ISERROR(SEARCH("Completare",B68)))</formula>
    </cfRule>
  </conditionalFormatting>
  <conditionalFormatting sqref="D21:D22">
    <cfRule type="containsText" dxfId="126" priority="17" operator="containsText" text="Inserire le informazioni richieste">
      <formula>NOT(ISERROR(SEARCH("Inserire le informazioni richieste",D21)))</formula>
    </cfRule>
  </conditionalFormatting>
  <conditionalFormatting sqref="E5:E19">
    <cfRule type="containsText" dxfId="125" priority="18" operator="containsText" text="Inserire le informazioni richieste">
      <formula>NOT(ISERROR(SEARCH("Inserire le informazioni richieste",E5)))</formula>
    </cfRule>
  </conditionalFormatting>
  <conditionalFormatting sqref="F24:F30">
    <cfRule type="containsText" dxfId="124" priority="15" operator="containsText" text="Inserire le informazioni richieste">
      <formula>NOT(ISERROR(SEARCH("Inserire le informazioni richieste",F24)))</formula>
    </cfRule>
  </conditionalFormatting>
  <conditionalFormatting sqref="F33">
    <cfRule type="containsText" dxfId="123" priority="14" operator="containsText" text="Inserire le informazioni richieste">
      <formula>NOT(ISERROR(SEARCH("Inserire le informazioni richieste",F33)))</formula>
    </cfRule>
  </conditionalFormatting>
  <conditionalFormatting sqref="F35:F41">
    <cfRule type="containsText" dxfId="122" priority="12" operator="containsText" text="Inserire le informazioni richieste">
      <formula>NOT(ISERROR(SEARCH("Inserire le informazioni richieste",F35)))</formula>
    </cfRule>
  </conditionalFormatting>
  <conditionalFormatting sqref="F44">
    <cfRule type="containsText" dxfId="121" priority="11" operator="containsText" text="Inserire le informazioni richieste">
      <formula>NOT(ISERROR(SEARCH("Inserire le informazioni richieste",F44)))</formula>
    </cfRule>
  </conditionalFormatting>
  <conditionalFormatting sqref="F46:F52">
    <cfRule type="containsText" dxfId="120" priority="8" operator="containsText" text="Inserire le informazioni richieste">
      <formula>NOT(ISERROR(SEARCH("Inserire le informazioni richieste",F46)))</formula>
    </cfRule>
  </conditionalFormatting>
  <conditionalFormatting sqref="F55">
    <cfRule type="containsText" dxfId="119" priority="7" operator="containsText" text="Inserire le informazioni richieste">
      <formula>NOT(ISERROR(SEARCH("Inserire le informazioni richieste",F55)))</formula>
    </cfRule>
  </conditionalFormatting>
  <conditionalFormatting sqref="F62:F64">
    <cfRule type="containsText" dxfId="118" priority="10" operator="containsText" text="Inserire le informazioni richieste">
      <formula>NOT(ISERROR(SEARCH("Inserire le informazioni richieste",F62)))</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5E75E42-730E-4FE7-BA5E-BAE2DEABD251}">
          <x14:formula1>
            <xm:f>Elenco!$A$6:$A$8</xm:f>
          </x14:formula1>
          <xm:sqref>D6</xm:sqref>
        </x14:dataValidation>
        <x14:dataValidation type="list" allowBlank="1" showInputMessage="1" showErrorMessage="1" xr:uid="{7478CC08-D76A-4ADD-A1A4-B033EF4C0CFF}">
          <x14:formula1>
            <xm:f>Elenco!$B$30:$B$31</xm:f>
          </x14:formula1>
          <xm:sqref>C66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71A2-389A-45B8-86DD-B2DA92B6B4CB}">
  <sheetPr codeName="Foglio5">
    <tabColor theme="4" tint="0.79998168889431442"/>
  </sheetPr>
  <dimension ref="B1:I69"/>
  <sheetViews>
    <sheetView showGridLines="0" view="pageBreakPreview" zoomScale="115" zoomScaleNormal="75" zoomScaleSheetLayoutView="115" workbookViewId="0">
      <selection activeCell="B7" sqref="B7:C7"/>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52</v>
      </c>
      <c r="C1" s="471"/>
      <c r="D1" s="471"/>
      <c r="E1" s="471"/>
      <c r="F1" s="471"/>
      <c r="G1" s="471"/>
      <c r="H1" s="471"/>
      <c r="I1" s="472"/>
    </row>
    <row r="2" spans="2:9"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209"/>
      <c r="E5" s="440" t="s">
        <v>3</v>
      </c>
      <c r="F5" s="440"/>
      <c r="G5" s="39"/>
      <c r="H5" s="39"/>
      <c r="I5" s="239"/>
    </row>
    <row r="6" spans="2:9" ht="60.75" customHeight="1" x14ac:dyDescent="0.2">
      <c r="B6" s="478" t="s">
        <v>300</v>
      </c>
      <c r="C6" s="479"/>
      <c r="D6" s="210"/>
      <c r="E6" s="440" t="s">
        <v>3</v>
      </c>
      <c r="F6" s="440"/>
      <c r="G6" s="183"/>
      <c r="H6" s="39"/>
      <c r="I6" s="239"/>
    </row>
    <row r="7" spans="2:9" ht="30" customHeight="1" x14ac:dyDescent="0.2">
      <c r="B7" s="478" t="s">
        <v>14</v>
      </c>
      <c r="C7" s="479"/>
      <c r="D7" s="211"/>
      <c r="E7" s="440" t="s">
        <v>3</v>
      </c>
      <c r="F7" s="440"/>
      <c r="G7" s="39"/>
      <c r="H7" s="39"/>
      <c r="I7" s="239"/>
    </row>
    <row r="8" spans="2:9" x14ac:dyDescent="0.2">
      <c r="B8" s="480" t="s">
        <v>15</v>
      </c>
      <c r="C8" s="212" t="s">
        <v>16</v>
      </c>
      <c r="D8" s="213"/>
      <c r="E8" s="440" t="s">
        <v>3</v>
      </c>
      <c r="F8" s="440"/>
      <c r="G8" s="39"/>
      <c r="H8" s="39"/>
      <c r="I8" s="239"/>
    </row>
    <row r="9" spans="2:9" x14ac:dyDescent="0.2">
      <c r="B9" s="480"/>
      <c r="C9" s="212" t="s">
        <v>17</v>
      </c>
      <c r="D9" s="213"/>
      <c r="E9" s="440" t="s">
        <v>3</v>
      </c>
      <c r="F9" s="440"/>
      <c r="G9" s="39"/>
      <c r="H9" s="39"/>
      <c r="I9" s="239"/>
    </row>
    <row r="10" spans="2:9" x14ac:dyDescent="0.2">
      <c r="B10" s="480"/>
      <c r="C10" s="212" t="s">
        <v>18</v>
      </c>
      <c r="D10" s="213"/>
      <c r="E10" s="440" t="s">
        <v>3</v>
      </c>
      <c r="F10" s="440"/>
      <c r="G10" s="39"/>
      <c r="H10" s="39"/>
      <c r="I10" s="239"/>
    </row>
    <row r="11" spans="2:9" x14ac:dyDescent="0.2">
      <c r="B11" s="480"/>
      <c r="C11" s="212" t="s">
        <v>19</v>
      </c>
      <c r="D11" s="213"/>
      <c r="E11" s="184"/>
      <c r="F11" s="39"/>
      <c r="G11" s="39"/>
      <c r="H11" s="39"/>
      <c r="I11" s="239"/>
    </row>
    <row r="12" spans="2:9" x14ac:dyDescent="0.2">
      <c r="B12" s="480" t="s">
        <v>20</v>
      </c>
      <c r="C12" s="212" t="s">
        <v>16</v>
      </c>
      <c r="D12" s="213"/>
      <c r="E12" s="440" t="s">
        <v>3</v>
      </c>
      <c r="F12" s="440"/>
      <c r="G12" s="39"/>
      <c r="H12" s="39"/>
      <c r="I12" s="239"/>
    </row>
    <row r="13" spans="2:9" x14ac:dyDescent="0.2">
      <c r="B13" s="480"/>
      <c r="C13" s="212" t="s">
        <v>17</v>
      </c>
      <c r="D13" s="213"/>
      <c r="E13" s="440" t="s">
        <v>3</v>
      </c>
      <c r="F13" s="440"/>
      <c r="G13" s="39"/>
      <c r="H13" s="39"/>
      <c r="I13" s="239"/>
    </row>
    <row r="14" spans="2:9" x14ac:dyDescent="0.2">
      <c r="B14" s="480"/>
      <c r="C14" s="212" t="s">
        <v>18</v>
      </c>
      <c r="D14" s="213"/>
      <c r="E14" s="440" t="s">
        <v>3</v>
      </c>
      <c r="F14" s="440"/>
      <c r="G14" s="39"/>
      <c r="H14" s="39"/>
      <c r="I14" s="239"/>
    </row>
    <row r="15" spans="2:9" x14ac:dyDescent="0.2">
      <c r="B15" s="480"/>
      <c r="C15" s="212" t="s">
        <v>19</v>
      </c>
      <c r="D15" s="213"/>
      <c r="E15" s="184"/>
      <c r="F15" s="39"/>
      <c r="G15" s="39"/>
      <c r="H15" s="39"/>
      <c r="I15" s="239"/>
    </row>
    <row r="16" spans="2:9" x14ac:dyDescent="0.2">
      <c r="B16" s="480" t="s">
        <v>21</v>
      </c>
      <c r="C16" s="212" t="s">
        <v>16</v>
      </c>
      <c r="D16" s="213"/>
      <c r="E16" s="440" t="s">
        <v>3</v>
      </c>
      <c r="F16" s="440"/>
      <c r="G16" s="39"/>
      <c r="H16" s="39"/>
      <c r="I16" s="239"/>
    </row>
    <row r="17" spans="2:9" x14ac:dyDescent="0.2">
      <c r="B17" s="480"/>
      <c r="C17" s="212" t="s">
        <v>17</v>
      </c>
      <c r="D17" s="213"/>
      <c r="E17" s="440" t="s">
        <v>3</v>
      </c>
      <c r="F17" s="440"/>
      <c r="G17" s="39"/>
      <c r="H17" s="39"/>
      <c r="I17" s="239"/>
    </row>
    <row r="18" spans="2:9" x14ac:dyDescent="0.2">
      <c r="B18" s="480"/>
      <c r="C18" s="212" t="s">
        <v>18</v>
      </c>
      <c r="D18" s="213"/>
      <c r="E18" s="440" t="s">
        <v>3</v>
      </c>
      <c r="F18" s="440"/>
      <c r="G18" s="39"/>
      <c r="H18" s="39"/>
      <c r="I18" s="239"/>
    </row>
    <row r="19" spans="2:9" ht="12" thickBot="1" x14ac:dyDescent="0.25">
      <c r="B19" s="517"/>
      <c r="C19" s="214" t="s">
        <v>19</v>
      </c>
      <c r="D19" s="215"/>
      <c r="E19" s="184"/>
      <c r="F19" s="185"/>
      <c r="G19" s="39"/>
      <c r="H19" s="39"/>
      <c r="I19" s="239"/>
    </row>
    <row r="20" spans="2:9" ht="13.5" thickTop="1" thickBot="1" x14ac:dyDescent="0.25">
      <c r="B20" s="453" t="s">
        <v>22</v>
      </c>
      <c r="C20" s="454"/>
      <c r="D20" s="454"/>
      <c r="E20" s="454"/>
      <c r="F20" s="454"/>
      <c r="G20" s="454"/>
      <c r="H20" s="454"/>
      <c r="I20" s="455"/>
    </row>
    <row r="21" spans="2:9" ht="12" thickTop="1" x14ac:dyDescent="0.2">
      <c r="B21" s="216" t="s">
        <v>23</v>
      </c>
      <c r="C21" s="217"/>
      <c r="D21" s="440" t="s">
        <v>3</v>
      </c>
      <c r="E21" s="440"/>
      <c r="F21" s="39"/>
      <c r="G21" s="39"/>
      <c r="H21" s="39"/>
      <c r="I21" s="239"/>
    </row>
    <row r="22" spans="2:9" ht="12" thickBot="1" x14ac:dyDescent="0.25">
      <c r="B22" s="218" t="s">
        <v>24</v>
      </c>
      <c r="C22" s="219"/>
      <c r="D22" s="440" t="s">
        <v>3</v>
      </c>
      <c r="E22" s="440"/>
      <c r="F22" s="39"/>
      <c r="G22" s="39"/>
      <c r="H22" s="39"/>
      <c r="I22" s="239"/>
    </row>
    <row r="23" spans="2:9" ht="13.5" thickTop="1" thickBot="1" x14ac:dyDescent="0.25">
      <c r="B23" s="453" t="s">
        <v>25</v>
      </c>
      <c r="C23" s="454"/>
      <c r="D23" s="454"/>
      <c r="E23" s="454"/>
      <c r="F23" s="454"/>
      <c r="G23" s="454"/>
      <c r="H23" s="454"/>
      <c r="I23" s="455"/>
    </row>
    <row r="24" spans="2:9" ht="18" customHeight="1" thickTop="1" x14ac:dyDescent="0.2">
      <c r="B24" s="216" t="s">
        <v>26</v>
      </c>
      <c r="C24" s="456"/>
      <c r="D24" s="456"/>
      <c r="E24" s="457"/>
      <c r="F24" s="440" t="s">
        <v>3</v>
      </c>
      <c r="G24" s="440"/>
      <c r="H24" s="440"/>
      <c r="I24" s="516"/>
    </row>
    <row r="25" spans="2:9" ht="18" customHeight="1" x14ac:dyDescent="0.2">
      <c r="B25" s="220" t="s">
        <v>27</v>
      </c>
      <c r="C25" s="465"/>
      <c r="D25" s="465"/>
      <c r="E25" s="466"/>
      <c r="F25" s="440" t="s">
        <v>3</v>
      </c>
      <c r="G25" s="440"/>
      <c r="H25" s="440"/>
      <c r="I25" s="516"/>
    </row>
    <row r="26" spans="2:9" ht="18" customHeight="1" x14ac:dyDescent="0.2">
      <c r="B26" s="220" t="s">
        <v>282</v>
      </c>
      <c r="C26" s="465"/>
      <c r="D26" s="465"/>
      <c r="E26" s="466"/>
      <c r="F26" s="440" t="s">
        <v>3</v>
      </c>
      <c r="G26" s="440"/>
      <c r="H26" s="440"/>
      <c r="I26" s="516"/>
    </row>
    <row r="27" spans="2:9" ht="18" customHeight="1" x14ac:dyDescent="0.2">
      <c r="B27" s="220" t="s">
        <v>28</v>
      </c>
      <c r="C27" s="465"/>
      <c r="D27" s="465"/>
      <c r="E27" s="466"/>
      <c r="F27" s="440" t="s">
        <v>3</v>
      </c>
      <c r="G27" s="440"/>
      <c r="H27" s="440"/>
      <c r="I27" s="516"/>
    </row>
    <row r="28" spans="2:9" ht="18" customHeight="1" x14ac:dyDescent="0.2">
      <c r="B28" s="220" t="s">
        <v>29</v>
      </c>
      <c r="C28" s="465"/>
      <c r="D28" s="465"/>
      <c r="E28" s="466"/>
      <c r="F28" s="440" t="s">
        <v>3</v>
      </c>
      <c r="G28" s="440"/>
      <c r="H28" s="440"/>
      <c r="I28" s="516"/>
    </row>
    <row r="29" spans="2:9" ht="18" customHeight="1" x14ac:dyDescent="0.2">
      <c r="B29" s="220" t="s">
        <v>30</v>
      </c>
      <c r="C29" s="465"/>
      <c r="D29" s="465"/>
      <c r="E29" s="466"/>
      <c r="F29" s="440" t="s">
        <v>3</v>
      </c>
      <c r="G29" s="440"/>
      <c r="H29" s="440"/>
      <c r="I29" s="516"/>
    </row>
    <row r="30" spans="2:9" ht="18" customHeight="1" x14ac:dyDescent="0.2">
      <c r="B30" s="220" t="s">
        <v>31</v>
      </c>
      <c r="C30" s="465"/>
      <c r="D30" s="465"/>
      <c r="E30" s="466"/>
      <c r="F30" s="440" t="s">
        <v>3</v>
      </c>
      <c r="G30" s="440"/>
      <c r="H30" s="440"/>
      <c r="I30" s="516"/>
    </row>
    <row r="31" spans="2:9" ht="18" customHeight="1" x14ac:dyDescent="0.2">
      <c r="B31" s="220" t="s">
        <v>32</v>
      </c>
      <c r="C31" s="465"/>
      <c r="D31" s="465"/>
      <c r="E31" s="466"/>
      <c r="F31" s="39"/>
      <c r="G31" s="39"/>
      <c r="H31" s="39"/>
      <c r="I31" s="239"/>
    </row>
    <row r="32" spans="2:9" ht="18" customHeight="1" x14ac:dyDescent="0.2">
      <c r="B32" s="220" t="s">
        <v>33</v>
      </c>
      <c r="C32" s="465"/>
      <c r="D32" s="465"/>
      <c r="E32" s="466"/>
      <c r="F32" s="39"/>
      <c r="G32" s="39"/>
      <c r="H32" s="39"/>
      <c r="I32" s="239"/>
    </row>
    <row r="33" spans="2:9" ht="18" customHeight="1" thickBot="1" x14ac:dyDescent="0.25">
      <c r="B33" s="221" t="s">
        <v>34</v>
      </c>
      <c r="C33" s="512"/>
      <c r="D33" s="512"/>
      <c r="E33" s="513"/>
      <c r="F33" s="440" t="s">
        <v>3</v>
      </c>
      <c r="G33" s="440"/>
      <c r="H33" s="440"/>
      <c r="I33" s="516"/>
    </row>
    <row r="34" spans="2:9" ht="13.5" thickTop="1" thickBot="1" x14ac:dyDescent="0.25">
      <c r="B34" s="453" t="s">
        <v>35</v>
      </c>
      <c r="C34" s="454"/>
      <c r="D34" s="454"/>
      <c r="E34" s="454"/>
      <c r="F34" s="454"/>
      <c r="G34" s="454"/>
      <c r="H34" s="454"/>
      <c r="I34" s="455"/>
    </row>
    <row r="35" spans="2:9" ht="15.95" customHeight="1" thickTop="1" x14ac:dyDescent="0.2">
      <c r="B35" s="216" t="s">
        <v>26</v>
      </c>
      <c r="C35" s="506"/>
      <c r="D35" s="506"/>
      <c r="E35" s="507"/>
      <c r="F35" s="440"/>
      <c r="G35" s="440"/>
      <c r="H35" s="39"/>
      <c r="I35" s="239"/>
    </row>
    <row r="36" spans="2:9" ht="15.95" customHeight="1" x14ac:dyDescent="0.2">
      <c r="B36" s="220" t="s">
        <v>27</v>
      </c>
      <c r="C36" s="461"/>
      <c r="D36" s="461"/>
      <c r="E36" s="462"/>
      <c r="F36" s="440"/>
      <c r="G36" s="440"/>
      <c r="H36" s="39"/>
      <c r="I36" s="239"/>
    </row>
    <row r="37" spans="2:9" ht="15.95" customHeight="1" x14ac:dyDescent="0.2">
      <c r="B37" s="220" t="s">
        <v>282</v>
      </c>
      <c r="C37" s="467"/>
      <c r="D37" s="467"/>
      <c r="E37" s="468"/>
      <c r="F37" s="440"/>
      <c r="G37" s="440"/>
      <c r="H37" s="39"/>
      <c r="I37" s="239"/>
    </row>
    <row r="38" spans="2:9" ht="15.95" customHeight="1" x14ac:dyDescent="0.2">
      <c r="B38" s="220" t="s">
        <v>28</v>
      </c>
      <c r="C38" s="461"/>
      <c r="D38" s="461"/>
      <c r="E38" s="462"/>
      <c r="F38" s="440"/>
      <c r="G38" s="440"/>
      <c r="H38" s="39"/>
      <c r="I38" s="239"/>
    </row>
    <row r="39" spans="2:9" ht="15.95" customHeight="1" x14ac:dyDescent="0.2">
      <c r="B39" s="220" t="s">
        <v>29</v>
      </c>
      <c r="C39" s="461"/>
      <c r="D39" s="461"/>
      <c r="E39" s="462"/>
      <c r="F39" s="440"/>
      <c r="G39" s="440"/>
      <c r="H39" s="39"/>
      <c r="I39" s="239"/>
    </row>
    <row r="40" spans="2:9" ht="15.95" customHeight="1" x14ac:dyDescent="0.2">
      <c r="B40" s="220" t="s">
        <v>30</v>
      </c>
      <c r="C40" s="461"/>
      <c r="D40" s="461"/>
      <c r="E40" s="462"/>
      <c r="F40" s="440"/>
      <c r="G40" s="440"/>
      <c r="H40" s="39"/>
      <c r="I40" s="239"/>
    </row>
    <row r="41" spans="2:9" ht="15.95" customHeight="1" x14ac:dyDescent="0.2">
      <c r="B41" s="220" t="s">
        <v>31</v>
      </c>
      <c r="C41" s="461"/>
      <c r="D41" s="461"/>
      <c r="E41" s="462"/>
      <c r="F41" s="440"/>
      <c r="G41" s="440"/>
      <c r="H41" s="39"/>
      <c r="I41" s="239"/>
    </row>
    <row r="42" spans="2:9" ht="15.95" customHeight="1" x14ac:dyDescent="0.2">
      <c r="B42" s="220" t="s">
        <v>32</v>
      </c>
      <c r="C42" s="461"/>
      <c r="D42" s="461"/>
      <c r="E42" s="462"/>
      <c r="F42" s="39"/>
      <c r="G42" s="39"/>
      <c r="H42" s="39"/>
      <c r="I42" s="239"/>
    </row>
    <row r="43" spans="2:9" ht="15.95" customHeight="1" x14ac:dyDescent="0.2">
      <c r="B43" s="220" t="s">
        <v>33</v>
      </c>
      <c r="C43" s="461"/>
      <c r="D43" s="461"/>
      <c r="E43" s="462"/>
      <c r="F43" s="39"/>
      <c r="G43" s="39"/>
      <c r="H43" s="39"/>
      <c r="I43" s="239"/>
    </row>
    <row r="44" spans="2:9" ht="15.95" customHeight="1" thickBot="1" x14ac:dyDescent="0.25">
      <c r="B44" s="221" t="s">
        <v>34</v>
      </c>
      <c r="C44" s="518"/>
      <c r="D44" s="518"/>
      <c r="E44" s="519"/>
      <c r="F44" s="520"/>
      <c r="G44" s="520"/>
      <c r="H44" s="55"/>
      <c r="I44" s="240"/>
    </row>
    <row r="45" spans="2:9" ht="13.5" thickTop="1" thickBot="1" x14ac:dyDescent="0.25">
      <c r="B45" s="453" t="s">
        <v>36</v>
      </c>
      <c r="C45" s="454"/>
      <c r="D45" s="454"/>
      <c r="E45" s="454"/>
      <c r="F45" s="454"/>
      <c r="G45" s="454"/>
      <c r="H45" s="454"/>
      <c r="I45" s="455"/>
    </row>
    <row r="46" spans="2:9" ht="18" customHeight="1" thickTop="1" x14ac:dyDescent="0.2">
      <c r="B46" s="216" t="s">
        <v>26</v>
      </c>
      <c r="C46" s="456"/>
      <c r="D46" s="456"/>
      <c r="E46" s="457"/>
      <c r="F46" s="440" t="s">
        <v>3</v>
      </c>
      <c r="G46" s="440"/>
      <c r="H46" s="440"/>
      <c r="I46" s="516"/>
    </row>
    <row r="47" spans="2:9" ht="18" customHeight="1" x14ac:dyDescent="0.2">
      <c r="B47" s="220" t="s">
        <v>27</v>
      </c>
      <c r="C47" s="465"/>
      <c r="D47" s="465"/>
      <c r="E47" s="466"/>
      <c r="F47" s="440" t="s">
        <v>3</v>
      </c>
      <c r="G47" s="440"/>
      <c r="H47" s="440"/>
      <c r="I47" s="516"/>
    </row>
    <row r="48" spans="2:9" ht="18" customHeight="1" x14ac:dyDescent="0.2">
      <c r="B48" s="220" t="s">
        <v>282</v>
      </c>
      <c r="C48" s="465"/>
      <c r="D48" s="465"/>
      <c r="E48" s="466"/>
      <c r="F48" s="440" t="s">
        <v>3</v>
      </c>
      <c r="G48" s="440"/>
      <c r="H48" s="440"/>
      <c r="I48" s="516"/>
    </row>
    <row r="49" spans="2:9" ht="18" customHeight="1" x14ac:dyDescent="0.2">
      <c r="B49" s="220" t="s">
        <v>28</v>
      </c>
      <c r="C49" s="465"/>
      <c r="D49" s="465"/>
      <c r="E49" s="466"/>
      <c r="F49" s="440" t="s">
        <v>3</v>
      </c>
      <c r="G49" s="440"/>
      <c r="H49" s="440"/>
      <c r="I49" s="516"/>
    </row>
    <row r="50" spans="2:9" ht="18" customHeight="1" x14ac:dyDescent="0.2">
      <c r="B50" s="220" t="s">
        <v>29</v>
      </c>
      <c r="C50" s="465"/>
      <c r="D50" s="465"/>
      <c r="E50" s="466"/>
      <c r="F50" s="440" t="s">
        <v>3</v>
      </c>
      <c r="G50" s="440"/>
      <c r="H50" s="440"/>
      <c r="I50" s="516"/>
    </row>
    <row r="51" spans="2:9" ht="18" customHeight="1" x14ac:dyDescent="0.2">
      <c r="B51" s="220" t="s">
        <v>30</v>
      </c>
      <c r="C51" s="465"/>
      <c r="D51" s="465"/>
      <c r="E51" s="466"/>
      <c r="F51" s="440" t="s">
        <v>3</v>
      </c>
      <c r="G51" s="440"/>
      <c r="H51" s="440"/>
      <c r="I51" s="516"/>
    </row>
    <row r="52" spans="2:9" ht="18" customHeight="1" x14ac:dyDescent="0.2">
      <c r="B52" s="220" t="s">
        <v>31</v>
      </c>
      <c r="C52" s="465"/>
      <c r="D52" s="465"/>
      <c r="E52" s="466"/>
      <c r="F52" s="440" t="s">
        <v>3</v>
      </c>
      <c r="G52" s="440"/>
      <c r="H52" s="440"/>
      <c r="I52" s="516"/>
    </row>
    <row r="53" spans="2:9" ht="18" customHeight="1" x14ac:dyDescent="0.2">
      <c r="B53" s="220" t="s">
        <v>32</v>
      </c>
      <c r="C53" s="465"/>
      <c r="D53" s="465"/>
      <c r="E53" s="466"/>
      <c r="F53" s="39"/>
      <c r="G53" s="39"/>
      <c r="H53" s="39"/>
      <c r="I53" s="239"/>
    </row>
    <row r="54" spans="2:9" ht="18" customHeight="1" x14ac:dyDescent="0.2">
      <c r="B54" s="220" t="s">
        <v>33</v>
      </c>
      <c r="C54" s="465"/>
      <c r="D54" s="465"/>
      <c r="E54" s="466"/>
      <c r="F54" s="39"/>
      <c r="G54" s="39"/>
      <c r="H54" s="39"/>
      <c r="I54" s="239"/>
    </row>
    <row r="55" spans="2:9" ht="18" customHeight="1" thickBot="1" x14ac:dyDescent="0.25">
      <c r="B55" s="221" t="s">
        <v>34</v>
      </c>
      <c r="C55" s="512"/>
      <c r="D55" s="512"/>
      <c r="E55" s="513"/>
      <c r="F55" s="440" t="s">
        <v>3</v>
      </c>
      <c r="G55" s="440"/>
      <c r="H55" s="440"/>
      <c r="I55" s="516"/>
    </row>
    <row r="56" spans="2:9" ht="13.5" thickTop="1" thickBot="1" x14ac:dyDescent="0.25">
      <c r="B56" s="453" t="s">
        <v>51</v>
      </c>
      <c r="C56" s="454"/>
      <c r="D56" s="454"/>
      <c r="E56" s="454"/>
      <c r="F56" s="454"/>
      <c r="G56" s="454"/>
      <c r="H56" s="454"/>
      <c r="I56" s="455"/>
    </row>
    <row r="57" spans="2:9" ht="12" thickTop="1" x14ac:dyDescent="0.2">
      <c r="B57" s="216" t="s">
        <v>38</v>
      </c>
      <c r="C57" s="456"/>
      <c r="D57" s="456"/>
      <c r="E57" s="457"/>
      <c r="F57" s="39"/>
      <c r="G57" s="39"/>
      <c r="H57" s="39"/>
      <c r="I57" s="239"/>
    </row>
    <row r="58" spans="2:9" ht="12" thickBot="1" x14ac:dyDescent="0.25">
      <c r="B58" s="221" t="s">
        <v>39</v>
      </c>
      <c r="C58" s="510"/>
      <c r="D58" s="510"/>
      <c r="E58" s="511"/>
      <c r="F58" s="39"/>
      <c r="G58" s="39"/>
      <c r="H58" s="39"/>
      <c r="I58" s="239"/>
    </row>
    <row r="59" spans="2:9" ht="13.5" thickTop="1" thickBot="1" x14ac:dyDescent="0.25">
      <c r="B59" s="453" t="s">
        <v>40</v>
      </c>
      <c r="C59" s="454"/>
      <c r="D59" s="454"/>
      <c r="E59" s="454"/>
      <c r="F59" s="454"/>
      <c r="G59" s="454"/>
      <c r="H59" s="454"/>
      <c r="I59" s="455"/>
    </row>
    <row r="60" spans="2:9" ht="12.75" thickTop="1" thickBot="1" x14ac:dyDescent="0.25">
      <c r="B60" s="231" t="s">
        <v>41</v>
      </c>
      <c r="C60" s="232"/>
      <c r="D60" s="233" t="s">
        <v>42</v>
      </c>
      <c r="E60" s="499"/>
      <c r="F60" s="522"/>
      <c r="G60" s="523"/>
      <c r="H60" s="523"/>
      <c r="I60" s="524"/>
    </row>
    <row r="61" spans="2:9" ht="13.5" thickTop="1" thickBot="1" x14ac:dyDescent="0.25">
      <c r="B61" s="453" t="s">
        <v>43</v>
      </c>
      <c r="C61" s="454"/>
      <c r="D61" s="454"/>
      <c r="E61" s="454"/>
      <c r="F61" s="454"/>
      <c r="G61" s="454"/>
      <c r="H61" s="454"/>
      <c r="I61" s="455"/>
    </row>
    <row r="62" spans="2:9" ht="35.1" customHeight="1" thickTop="1" x14ac:dyDescent="0.2">
      <c r="B62" s="234" t="s">
        <v>44</v>
      </c>
      <c r="C62" s="508"/>
      <c r="D62" s="508"/>
      <c r="E62" s="509"/>
      <c r="F62" s="504" t="s">
        <v>3</v>
      </c>
      <c r="G62" s="504"/>
      <c r="H62" s="504"/>
      <c r="I62" s="521"/>
    </row>
    <row r="63" spans="2:9" ht="35.1" customHeight="1" x14ac:dyDescent="0.2">
      <c r="B63" s="235" t="s">
        <v>45</v>
      </c>
      <c r="C63" s="467"/>
      <c r="D63" s="467"/>
      <c r="E63" s="468"/>
      <c r="F63" s="504" t="s">
        <v>3</v>
      </c>
      <c r="G63" s="504"/>
      <c r="H63" s="504"/>
      <c r="I63" s="521"/>
    </row>
    <row r="64" spans="2:9" ht="35.1" customHeight="1" thickBot="1" x14ac:dyDescent="0.25">
      <c r="B64" s="236" t="s">
        <v>277</v>
      </c>
      <c r="C64" s="502"/>
      <c r="D64" s="502"/>
      <c r="E64" s="503"/>
      <c r="F64" s="525" t="s">
        <v>3</v>
      </c>
      <c r="G64" s="525"/>
      <c r="H64" s="525"/>
      <c r="I64" s="526"/>
    </row>
    <row r="65" spans="2:9" ht="13.5" thickTop="1" thickBot="1" x14ac:dyDescent="0.25">
      <c r="B65" s="453" t="s">
        <v>46</v>
      </c>
      <c r="C65" s="454"/>
      <c r="D65" s="454"/>
      <c r="E65" s="454"/>
      <c r="F65" s="454"/>
      <c r="G65" s="454"/>
      <c r="H65" s="454"/>
      <c r="I65" s="455"/>
    </row>
    <row r="66" spans="2:9" ht="24" customHeight="1" thickTop="1" thickBot="1" x14ac:dyDescent="0.25">
      <c r="B66" s="231" t="s">
        <v>47</v>
      </c>
      <c r="C66" s="241"/>
      <c r="D66" s="527" t="s">
        <v>3</v>
      </c>
      <c r="E66" s="527"/>
      <c r="F66" s="527"/>
      <c r="G66" s="527"/>
      <c r="H66" s="527"/>
      <c r="I66" s="528"/>
    </row>
    <row r="67" spans="2:9" ht="12.75" thickTop="1" thickBot="1" x14ac:dyDescent="0.25">
      <c r="B67" s="496"/>
      <c r="C67" s="497"/>
      <c r="D67" s="497"/>
      <c r="E67" s="497"/>
      <c r="F67" s="497"/>
      <c r="G67" s="497"/>
      <c r="H67" s="497"/>
      <c r="I67" s="498"/>
    </row>
    <row r="68" spans="2:9" ht="12.75" thickTop="1" thickBot="1" x14ac:dyDescent="0.25">
      <c r="B68" s="493" t="str">
        <f>IF(DB!D6="","",IF(OR(DB!D6=1,DB!D6=2),"OK",IF(AND(DB!D6&gt;=3,D5&lt;&gt;"",D6&lt;&gt;"",D8&lt;&gt;"",D9&lt;&gt;"",D10&lt;&gt;"",D12&lt;&gt;"",D13&lt;&gt;"",D14&lt;&gt;"",D16&lt;&gt;"",D17&lt;&gt;"",D18&lt;&gt;"",C21&lt;&gt;"",C22&lt;&gt;"",C24&lt;&gt;"",C25&lt;&gt;"",C26&lt;&gt;"",C27&lt;&gt;"",C28&lt;&gt;"",C29&lt;&gt;"",C30&lt;&gt;"",C33&lt;&gt;"",C46&lt;&gt;"",C47&lt;&gt;"",C48&lt;&gt;"",C49&lt;&gt;"",C50&lt;&gt;"",C51&lt;&gt;"",C52&lt;&gt;"",C55&lt;&gt;"",D7&lt;&gt;"",C62&lt;&gt;"",C63&lt;&gt;"",C64&lt;&gt;"",C66&lt;&gt;""),"OK","Completare o compilare correttamente")))</f>
        <v/>
      </c>
      <c r="C68" s="494"/>
      <c r="D68" s="494"/>
      <c r="E68" s="494"/>
      <c r="F68" s="494"/>
      <c r="G68" s="494"/>
      <c r="H68" s="494"/>
      <c r="I68" s="495"/>
    </row>
    <row r="69" spans="2:9" ht="52.5" customHeight="1" thickTop="1" x14ac:dyDescent="0.2">
      <c r="B69" s="490"/>
      <c r="C69" s="490"/>
      <c r="D69" s="490"/>
      <c r="E69" s="490"/>
      <c r="F69" s="490"/>
      <c r="G69" s="490"/>
      <c r="H69" s="490"/>
      <c r="I69" s="490"/>
    </row>
  </sheetData>
  <sheetProtection algorithmName="SHA-512" hashValue="z6t3gVzDJiAlq0LNACK7q9sazg2YX5Bsii8BRl4tNd7HcQ4HF6q01xnUy+oevPQvBgGVfgTjom9NT6r0Hj4FTA==" saltValue="kIV1NyFt+jlRr9T2srYEng==" spinCount="100000" sheet="1" formatCells="0" formatColumns="0" formatRows="0"/>
  <mergeCells count="98">
    <mergeCell ref="B67:I67"/>
    <mergeCell ref="B68:I68"/>
    <mergeCell ref="B69:I69"/>
    <mergeCell ref="C63:E63"/>
    <mergeCell ref="F63:I63"/>
    <mergeCell ref="C64:E64"/>
    <mergeCell ref="F64:I64"/>
    <mergeCell ref="B65:I65"/>
    <mergeCell ref="D66:I66"/>
    <mergeCell ref="C62:E62"/>
    <mergeCell ref="F62:I62"/>
    <mergeCell ref="C53:E53"/>
    <mergeCell ref="C54:E54"/>
    <mergeCell ref="C55:E55"/>
    <mergeCell ref="F55:I55"/>
    <mergeCell ref="B56:I56"/>
    <mergeCell ref="C57:E57"/>
    <mergeCell ref="C58:E58"/>
    <mergeCell ref="B59:I59"/>
    <mergeCell ref="E60:F60"/>
    <mergeCell ref="G60:I60"/>
    <mergeCell ref="B61:I61"/>
    <mergeCell ref="C52:E52"/>
    <mergeCell ref="F52:I52"/>
    <mergeCell ref="C47:E47"/>
    <mergeCell ref="F47:I47"/>
    <mergeCell ref="C48:E48"/>
    <mergeCell ref="F48:I48"/>
    <mergeCell ref="C49:E49"/>
    <mergeCell ref="F49:I49"/>
    <mergeCell ref="C50:E50"/>
    <mergeCell ref="F50:I50"/>
    <mergeCell ref="C51:E51"/>
    <mergeCell ref="F51:I51"/>
    <mergeCell ref="C43:E43"/>
    <mergeCell ref="C44:E44"/>
    <mergeCell ref="F44:G44"/>
    <mergeCell ref="B45:I45"/>
    <mergeCell ref="C46:E46"/>
    <mergeCell ref="F46:I46"/>
    <mergeCell ref="C42:E42"/>
    <mergeCell ref="C37:E37"/>
    <mergeCell ref="F37:G37"/>
    <mergeCell ref="C38:E38"/>
    <mergeCell ref="F38:G38"/>
    <mergeCell ref="C39:E39"/>
    <mergeCell ref="F39:G39"/>
    <mergeCell ref="C40:E40"/>
    <mergeCell ref="F40:G40"/>
    <mergeCell ref="C41:E41"/>
    <mergeCell ref="F41:G41"/>
    <mergeCell ref="C36:E36"/>
    <mergeCell ref="F36:G36"/>
    <mergeCell ref="C29:E29"/>
    <mergeCell ref="F29:I29"/>
    <mergeCell ref="C30:E30"/>
    <mergeCell ref="F30:I30"/>
    <mergeCell ref="C31:E31"/>
    <mergeCell ref="C32:E32"/>
    <mergeCell ref="C33:E33"/>
    <mergeCell ref="F33:I33"/>
    <mergeCell ref="C35:E35"/>
    <mergeCell ref="F35:G35"/>
    <mergeCell ref="B34:I34"/>
    <mergeCell ref="C26:E26"/>
    <mergeCell ref="F26:I26"/>
    <mergeCell ref="C27:E27"/>
    <mergeCell ref="F27:I27"/>
    <mergeCell ref="C28:E28"/>
    <mergeCell ref="F28:I28"/>
    <mergeCell ref="C25:E25"/>
    <mergeCell ref="F25:I25"/>
    <mergeCell ref="B12:B15"/>
    <mergeCell ref="E12:F12"/>
    <mergeCell ref="E13:F13"/>
    <mergeCell ref="E14:F14"/>
    <mergeCell ref="B16:B19"/>
    <mergeCell ref="E16:F16"/>
    <mergeCell ref="E17:F17"/>
    <mergeCell ref="E18:F18"/>
    <mergeCell ref="B20:I20"/>
    <mergeCell ref="D21:E21"/>
    <mergeCell ref="D22:E22"/>
    <mergeCell ref="C24:E24"/>
    <mergeCell ref="F24:I24"/>
    <mergeCell ref="B23:I23"/>
    <mergeCell ref="B7:C7"/>
    <mergeCell ref="E7:F7"/>
    <mergeCell ref="B8:B11"/>
    <mergeCell ref="E8:F8"/>
    <mergeCell ref="E9:F9"/>
    <mergeCell ref="E10:F10"/>
    <mergeCell ref="B1:I2"/>
    <mergeCell ref="B4:I4"/>
    <mergeCell ref="B5:C5"/>
    <mergeCell ref="E5:F5"/>
    <mergeCell ref="B6:C6"/>
    <mergeCell ref="E6:F6"/>
  </mergeCells>
  <conditionalFormatting sqref="B68">
    <cfRule type="containsText" dxfId="117" priority="5" operator="containsText" text="OK">
      <formula>NOT(ISERROR(SEARCH("OK",B68)))</formula>
    </cfRule>
    <cfRule type="containsText" dxfId="116" priority="6" operator="containsText" text="Completare la compilazione della presente sezione">
      <formula>NOT(ISERROR(SEARCH("Completare la compilazione della presente sezione",B68)))</formula>
    </cfRule>
  </conditionalFormatting>
  <conditionalFormatting sqref="B68:I68">
    <cfRule type="containsText" dxfId="115" priority="4" operator="containsText" text="Completare">
      <formula>NOT(ISERROR(SEARCH("Completare",B68)))</formula>
    </cfRule>
  </conditionalFormatting>
  <conditionalFormatting sqref="D21:D22">
    <cfRule type="containsText" dxfId="114" priority="17" operator="containsText" text="Inserire le informazioni richieste">
      <formula>NOT(ISERROR(SEARCH("Inserire le informazioni richieste",D21)))</formula>
    </cfRule>
  </conditionalFormatting>
  <conditionalFormatting sqref="E5:E19">
    <cfRule type="containsText" dxfId="113" priority="18" operator="containsText" text="Inserire le informazioni richieste">
      <formula>NOT(ISERROR(SEARCH("Inserire le informazioni richieste",E5)))</formula>
    </cfRule>
  </conditionalFormatting>
  <conditionalFormatting sqref="F24:F30">
    <cfRule type="containsText" dxfId="112" priority="15" operator="containsText" text="Inserire le informazioni richieste">
      <formula>NOT(ISERROR(SEARCH("Inserire le informazioni richieste",F24)))</formula>
    </cfRule>
  </conditionalFormatting>
  <conditionalFormatting sqref="F33">
    <cfRule type="containsText" dxfId="111" priority="14" operator="containsText" text="Inserire le informazioni richieste">
      <formula>NOT(ISERROR(SEARCH("Inserire le informazioni richieste",F33)))</formula>
    </cfRule>
  </conditionalFormatting>
  <conditionalFormatting sqref="F35:F41">
    <cfRule type="containsText" dxfId="110" priority="12" operator="containsText" text="Inserire le informazioni richieste">
      <formula>NOT(ISERROR(SEARCH("Inserire le informazioni richieste",F35)))</formula>
    </cfRule>
  </conditionalFormatting>
  <conditionalFormatting sqref="F44">
    <cfRule type="containsText" dxfId="109" priority="11" operator="containsText" text="Inserire le informazioni richieste">
      <formula>NOT(ISERROR(SEARCH("Inserire le informazioni richieste",F44)))</formula>
    </cfRule>
  </conditionalFormatting>
  <conditionalFormatting sqref="F46:F52">
    <cfRule type="containsText" dxfId="108" priority="8" operator="containsText" text="Inserire le informazioni richieste">
      <formula>NOT(ISERROR(SEARCH("Inserire le informazioni richieste",F46)))</formula>
    </cfRule>
  </conditionalFormatting>
  <conditionalFormatting sqref="F55">
    <cfRule type="containsText" dxfId="107" priority="7" operator="containsText" text="Inserire le informazioni richieste">
      <formula>NOT(ISERROR(SEARCH("Inserire le informazioni richieste",F55)))</formula>
    </cfRule>
  </conditionalFormatting>
  <conditionalFormatting sqref="F62:F64">
    <cfRule type="containsText" dxfId="106" priority="10" operator="containsText" text="Inserire le informazioni richieste">
      <formula>NOT(ISERROR(SEARCH("Inserire le informazioni richieste",F62)))</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A90F8B1-5E5E-4D55-95AA-146FBFDA07C2}">
          <x14:formula1>
            <xm:f>Elenco!$B$30:$B$31</xm:f>
          </x14:formula1>
          <xm:sqref>C66</xm:sqref>
        </x14:dataValidation>
        <x14:dataValidation type="list" allowBlank="1" showInputMessage="1" showErrorMessage="1" xr:uid="{4FBE7EDC-DDC6-4B2A-9AEB-874145F34568}">
          <x14:formula1>
            <xm:f>Elenco!$A$6:$A$8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29F1-67A3-47DD-97F6-253F6EE128BD}">
  <sheetPr codeName="Foglio6">
    <tabColor theme="4" tint="0.79998168889431442"/>
  </sheetPr>
  <dimension ref="B1:I69"/>
  <sheetViews>
    <sheetView showGridLines="0" view="pageBreakPreview" zoomScale="115" zoomScaleNormal="75" zoomScaleSheetLayoutView="115" workbookViewId="0">
      <selection activeCell="B7" sqref="B7:C7"/>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54</v>
      </c>
      <c r="C1" s="471"/>
      <c r="D1" s="471"/>
      <c r="E1" s="471"/>
      <c r="F1" s="471"/>
      <c r="G1" s="471"/>
      <c r="H1" s="471"/>
      <c r="I1" s="472"/>
    </row>
    <row r="2" spans="2:9"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209"/>
      <c r="E5" s="440" t="s">
        <v>3</v>
      </c>
      <c r="F5" s="440"/>
      <c r="G5" s="39"/>
      <c r="H5" s="39"/>
      <c r="I5" s="239"/>
    </row>
    <row r="6" spans="2:9" ht="60.75" customHeight="1" x14ac:dyDescent="0.2">
      <c r="B6" s="478" t="s">
        <v>300</v>
      </c>
      <c r="C6" s="479"/>
      <c r="D6" s="210"/>
      <c r="E6" s="440" t="s">
        <v>3</v>
      </c>
      <c r="F6" s="440"/>
      <c r="G6" s="183"/>
      <c r="H6" s="39"/>
      <c r="I6" s="239"/>
    </row>
    <row r="7" spans="2:9" ht="30" customHeight="1" x14ac:dyDescent="0.2">
      <c r="B7" s="478" t="s">
        <v>14</v>
      </c>
      <c r="C7" s="479"/>
      <c r="D7" s="211"/>
      <c r="E7" s="440" t="s">
        <v>3</v>
      </c>
      <c r="F7" s="440"/>
      <c r="G7" s="39"/>
      <c r="H7" s="39"/>
      <c r="I7" s="239"/>
    </row>
    <row r="8" spans="2:9" x14ac:dyDescent="0.2">
      <c r="B8" s="480" t="s">
        <v>15</v>
      </c>
      <c r="C8" s="212" t="s">
        <v>16</v>
      </c>
      <c r="D8" s="213"/>
      <c r="E8" s="440" t="s">
        <v>3</v>
      </c>
      <c r="F8" s="440"/>
      <c r="G8" s="39"/>
      <c r="H8" s="39"/>
      <c r="I8" s="239"/>
    </row>
    <row r="9" spans="2:9" x14ac:dyDescent="0.2">
      <c r="B9" s="480"/>
      <c r="C9" s="212" t="s">
        <v>17</v>
      </c>
      <c r="D9" s="213"/>
      <c r="E9" s="440" t="s">
        <v>3</v>
      </c>
      <c r="F9" s="440"/>
      <c r="G9" s="39"/>
      <c r="H9" s="39"/>
      <c r="I9" s="239"/>
    </row>
    <row r="10" spans="2:9" x14ac:dyDescent="0.2">
      <c r="B10" s="480"/>
      <c r="C10" s="212" t="s">
        <v>18</v>
      </c>
      <c r="D10" s="213"/>
      <c r="E10" s="440" t="s">
        <v>3</v>
      </c>
      <c r="F10" s="440"/>
      <c r="G10" s="39"/>
      <c r="H10" s="39"/>
      <c r="I10" s="239"/>
    </row>
    <row r="11" spans="2:9" x14ac:dyDescent="0.2">
      <c r="B11" s="480"/>
      <c r="C11" s="212" t="s">
        <v>19</v>
      </c>
      <c r="D11" s="213"/>
      <c r="E11" s="184"/>
      <c r="F11" s="39"/>
      <c r="G11" s="39"/>
      <c r="H11" s="39"/>
      <c r="I11" s="239"/>
    </row>
    <row r="12" spans="2:9" x14ac:dyDescent="0.2">
      <c r="B12" s="480" t="s">
        <v>20</v>
      </c>
      <c r="C12" s="212" t="s">
        <v>16</v>
      </c>
      <c r="D12" s="213"/>
      <c r="E12" s="440" t="s">
        <v>3</v>
      </c>
      <c r="F12" s="440"/>
      <c r="G12" s="39"/>
      <c r="H12" s="39"/>
      <c r="I12" s="239"/>
    </row>
    <row r="13" spans="2:9" x14ac:dyDescent="0.2">
      <c r="B13" s="480"/>
      <c r="C13" s="212" t="s">
        <v>17</v>
      </c>
      <c r="D13" s="213"/>
      <c r="E13" s="440" t="s">
        <v>3</v>
      </c>
      <c r="F13" s="440"/>
      <c r="G13" s="39"/>
      <c r="H13" s="39"/>
      <c r="I13" s="239"/>
    </row>
    <row r="14" spans="2:9" x14ac:dyDescent="0.2">
      <c r="B14" s="480"/>
      <c r="C14" s="212" t="s">
        <v>18</v>
      </c>
      <c r="D14" s="213"/>
      <c r="E14" s="440" t="s">
        <v>3</v>
      </c>
      <c r="F14" s="440"/>
      <c r="G14" s="39"/>
      <c r="H14" s="39"/>
      <c r="I14" s="239"/>
    </row>
    <row r="15" spans="2:9" x14ac:dyDescent="0.2">
      <c r="B15" s="480"/>
      <c r="C15" s="212" t="s">
        <v>19</v>
      </c>
      <c r="D15" s="213"/>
      <c r="E15" s="184"/>
      <c r="F15" s="39"/>
      <c r="G15" s="39"/>
      <c r="H15" s="39"/>
      <c r="I15" s="239"/>
    </row>
    <row r="16" spans="2:9" x14ac:dyDescent="0.2">
      <c r="B16" s="480" t="s">
        <v>21</v>
      </c>
      <c r="C16" s="212" t="s">
        <v>16</v>
      </c>
      <c r="D16" s="213"/>
      <c r="E16" s="440" t="s">
        <v>3</v>
      </c>
      <c r="F16" s="440"/>
      <c r="G16" s="39"/>
      <c r="H16" s="39"/>
      <c r="I16" s="239"/>
    </row>
    <row r="17" spans="2:9" x14ac:dyDescent="0.2">
      <c r="B17" s="480"/>
      <c r="C17" s="212" t="s">
        <v>17</v>
      </c>
      <c r="D17" s="213"/>
      <c r="E17" s="440" t="s">
        <v>3</v>
      </c>
      <c r="F17" s="440"/>
      <c r="G17" s="39"/>
      <c r="H17" s="39"/>
      <c r="I17" s="239"/>
    </row>
    <row r="18" spans="2:9" x14ac:dyDescent="0.2">
      <c r="B18" s="480"/>
      <c r="C18" s="212" t="s">
        <v>18</v>
      </c>
      <c r="D18" s="213"/>
      <c r="E18" s="440" t="s">
        <v>3</v>
      </c>
      <c r="F18" s="440"/>
      <c r="G18" s="39"/>
      <c r="H18" s="39"/>
      <c r="I18" s="239"/>
    </row>
    <row r="19" spans="2:9" ht="12" thickBot="1" x14ac:dyDescent="0.25">
      <c r="B19" s="517"/>
      <c r="C19" s="214" t="s">
        <v>19</v>
      </c>
      <c r="D19" s="215"/>
      <c r="E19" s="184"/>
      <c r="F19" s="185"/>
      <c r="G19" s="39"/>
      <c r="H19" s="39"/>
      <c r="I19" s="239"/>
    </row>
    <row r="20" spans="2:9" ht="13.5" thickTop="1" thickBot="1" x14ac:dyDescent="0.25">
      <c r="B20" s="453" t="s">
        <v>22</v>
      </c>
      <c r="C20" s="454"/>
      <c r="D20" s="454"/>
      <c r="E20" s="454"/>
      <c r="F20" s="454"/>
      <c r="G20" s="454"/>
      <c r="H20" s="454"/>
      <c r="I20" s="455"/>
    </row>
    <row r="21" spans="2:9" ht="12" thickTop="1" x14ac:dyDescent="0.2">
      <c r="B21" s="216" t="s">
        <v>23</v>
      </c>
      <c r="C21" s="217"/>
      <c r="D21" s="440" t="s">
        <v>3</v>
      </c>
      <c r="E21" s="440"/>
      <c r="F21" s="39"/>
      <c r="G21" s="39"/>
      <c r="H21" s="39"/>
      <c r="I21" s="239"/>
    </row>
    <row r="22" spans="2:9" ht="12" thickBot="1" x14ac:dyDescent="0.25">
      <c r="B22" s="218" t="s">
        <v>24</v>
      </c>
      <c r="C22" s="219"/>
      <c r="D22" s="440" t="s">
        <v>3</v>
      </c>
      <c r="E22" s="440"/>
      <c r="F22" s="39"/>
      <c r="G22" s="39"/>
      <c r="H22" s="39"/>
      <c r="I22" s="239"/>
    </row>
    <row r="23" spans="2:9" ht="13.5" thickTop="1" thickBot="1" x14ac:dyDescent="0.25">
      <c r="B23" s="453" t="s">
        <v>25</v>
      </c>
      <c r="C23" s="454"/>
      <c r="D23" s="454"/>
      <c r="E23" s="454"/>
      <c r="F23" s="454"/>
      <c r="G23" s="454"/>
      <c r="H23" s="454"/>
      <c r="I23" s="455"/>
    </row>
    <row r="24" spans="2:9" ht="18" customHeight="1" thickTop="1" x14ac:dyDescent="0.2">
      <c r="B24" s="216" t="s">
        <v>26</v>
      </c>
      <c r="C24" s="456"/>
      <c r="D24" s="456"/>
      <c r="E24" s="457"/>
      <c r="F24" s="440" t="s">
        <v>3</v>
      </c>
      <c r="G24" s="440"/>
      <c r="H24" s="440"/>
      <c r="I24" s="516"/>
    </row>
    <row r="25" spans="2:9" ht="18" customHeight="1" x14ac:dyDescent="0.2">
      <c r="B25" s="220" t="s">
        <v>27</v>
      </c>
      <c r="C25" s="465"/>
      <c r="D25" s="465"/>
      <c r="E25" s="466"/>
      <c r="F25" s="440" t="s">
        <v>3</v>
      </c>
      <c r="G25" s="440"/>
      <c r="H25" s="440"/>
      <c r="I25" s="516"/>
    </row>
    <row r="26" spans="2:9" ht="18" customHeight="1" x14ac:dyDescent="0.2">
      <c r="B26" s="220" t="s">
        <v>282</v>
      </c>
      <c r="C26" s="465"/>
      <c r="D26" s="465"/>
      <c r="E26" s="466"/>
      <c r="F26" s="440" t="s">
        <v>3</v>
      </c>
      <c r="G26" s="440"/>
      <c r="H26" s="440"/>
      <c r="I26" s="516"/>
    </row>
    <row r="27" spans="2:9" ht="18" customHeight="1" x14ac:dyDescent="0.2">
      <c r="B27" s="220" t="s">
        <v>28</v>
      </c>
      <c r="C27" s="465"/>
      <c r="D27" s="465"/>
      <c r="E27" s="466"/>
      <c r="F27" s="440" t="s">
        <v>3</v>
      </c>
      <c r="G27" s="440"/>
      <c r="H27" s="440"/>
      <c r="I27" s="516"/>
    </row>
    <row r="28" spans="2:9" ht="18" customHeight="1" x14ac:dyDescent="0.2">
      <c r="B28" s="220" t="s">
        <v>29</v>
      </c>
      <c r="C28" s="465"/>
      <c r="D28" s="465"/>
      <c r="E28" s="466"/>
      <c r="F28" s="440" t="s">
        <v>3</v>
      </c>
      <c r="G28" s="440"/>
      <c r="H28" s="440"/>
      <c r="I28" s="516"/>
    </row>
    <row r="29" spans="2:9" ht="18" customHeight="1" x14ac:dyDescent="0.2">
      <c r="B29" s="220" t="s">
        <v>30</v>
      </c>
      <c r="C29" s="465"/>
      <c r="D29" s="465"/>
      <c r="E29" s="466"/>
      <c r="F29" s="440" t="s">
        <v>3</v>
      </c>
      <c r="G29" s="440"/>
      <c r="H29" s="440"/>
      <c r="I29" s="516"/>
    </row>
    <row r="30" spans="2:9" ht="18" customHeight="1" x14ac:dyDescent="0.2">
      <c r="B30" s="220" t="s">
        <v>31</v>
      </c>
      <c r="C30" s="465"/>
      <c r="D30" s="465"/>
      <c r="E30" s="466"/>
      <c r="F30" s="440" t="s">
        <v>3</v>
      </c>
      <c r="G30" s="440"/>
      <c r="H30" s="440"/>
      <c r="I30" s="516"/>
    </row>
    <row r="31" spans="2:9" ht="18" customHeight="1" x14ac:dyDescent="0.2">
      <c r="B31" s="220" t="s">
        <v>32</v>
      </c>
      <c r="C31" s="465"/>
      <c r="D31" s="465"/>
      <c r="E31" s="466"/>
      <c r="F31" s="39"/>
      <c r="G31" s="39"/>
      <c r="H31" s="39"/>
      <c r="I31" s="239"/>
    </row>
    <row r="32" spans="2:9" ht="18" customHeight="1" x14ac:dyDescent="0.2">
      <c r="B32" s="220" t="s">
        <v>33</v>
      </c>
      <c r="C32" s="465"/>
      <c r="D32" s="465"/>
      <c r="E32" s="466"/>
      <c r="F32" s="39"/>
      <c r="G32" s="39"/>
      <c r="H32" s="39"/>
      <c r="I32" s="239"/>
    </row>
    <row r="33" spans="2:9" ht="18" customHeight="1" thickBot="1" x14ac:dyDescent="0.25">
      <c r="B33" s="221" t="s">
        <v>34</v>
      </c>
      <c r="C33" s="512"/>
      <c r="D33" s="512"/>
      <c r="E33" s="513"/>
      <c r="F33" s="440" t="s">
        <v>3</v>
      </c>
      <c r="G33" s="440"/>
      <c r="H33" s="440"/>
      <c r="I33" s="516"/>
    </row>
    <row r="34" spans="2:9" ht="13.5" thickTop="1" thickBot="1" x14ac:dyDescent="0.25">
      <c r="B34" s="453" t="s">
        <v>35</v>
      </c>
      <c r="C34" s="454"/>
      <c r="D34" s="454"/>
      <c r="E34" s="454"/>
      <c r="F34" s="454"/>
      <c r="G34" s="454"/>
      <c r="H34" s="454"/>
      <c r="I34" s="455"/>
    </row>
    <row r="35" spans="2:9" ht="15.95" customHeight="1" thickTop="1" x14ac:dyDescent="0.2">
      <c r="B35" s="216" t="s">
        <v>26</v>
      </c>
      <c r="C35" s="506"/>
      <c r="D35" s="506"/>
      <c r="E35" s="507"/>
      <c r="F35" s="440"/>
      <c r="G35" s="440"/>
      <c r="H35" s="39"/>
      <c r="I35" s="239"/>
    </row>
    <row r="36" spans="2:9" ht="15.95" customHeight="1" x14ac:dyDescent="0.2">
      <c r="B36" s="220" t="s">
        <v>27</v>
      </c>
      <c r="C36" s="461"/>
      <c r="D36" s="461"/>
      <c r="E36" s="462"/>
      <c r="F36" s="440"/>
      <c r="G36" s="440"/>
      <c r="H36" s="39"/>
      <c r="I36" s="239"/>
    </row>
    <row r="37" spans="2:9" ht="15.95" customHeight="1" x14ac:dyDescent="0.2">
      <c r="B37" s="220" t="s">
        <v>282</v>
      </c>
      <c r="C37" s="467"/>
      <c r="D37" s="467"/>
      <c r="E37" s="468"/>
      <c r="F37" s="440"/>
      <c r="G37" s="440"/>
      <c r="H37" s="39"/>
      <c r="I37" s="239"/>
    </row>
    <row r="38" spans="2:9" ht="15.95" customHeight="1" x14ac:dyDescent="0.2">
      <c r="B38" s="220" t="s">
        <v>28</v>
      </c>
      <c r="C38" s="461"/>
      <c r="D38" s="461"/>
      <c r="E38" s="462"/>
      <c r="F38" s="440"/>
      <c r="G38" s="440"/>
      <c r="H38" s="39"/>
      <c r="I38" s="239"/>
    </row>
    <row r="39" spans="2:9" ht="15.95" customHeight="1" x14ac:dyDescent="0.2">
      <c r="B39" s="220" t="s">
        <v>29</v>
      </c>
      <c r="C39" s="461"/>
      <c r="D39" s="461"/>
      <c r="E39" s="462"/>
      <c r="F39" s="440"/>
      <c r="G39" s="440"/>
      <c r="H39" s="39"/>
      <c r="I39" s="239"/>
    </row>
    <row r="40" spans="2:9" ht="15.95" customHeight="1" x14ac:dyDescent="0.2">
      <c r="B40" s="220" t="s">
        <v>30</v>
      </c>
      <c r="C40" s="461"/>
      <c r="D40" s="461"/>
      <c r="E40" s="462"/>
      <c r="F40" s="440"/>
      <c r="G40" s="440"/>
      <c r="H40" s="39"/>
      <c r="I40" s="239"/>
    </row>
    <row r="41" spans="2:9" ht="15.95" customHeight="1" x14ac:dyDescent="0.2">
      <c r="B41" s="220" t="s">
        <v>31</v>
      </c>
      <c r="C41" s="461"/>
      <c r="D41" s="461"/>
      <c r="E41" s="462"/>
      <c r="F41" s="440"/>
      <c r="G41" s="440"/>
      <c r="H41" s="39"/>
      <c r="I41" s="239"/>
    </row>
    <row r="42" spans="2:9" ht="15.95" customHeight="1" x14ac:dyDescent="0.2">
      <c r="B42" s="220" t="s">
        <v>32</v>
      </c>
      <c r="C42" s="461"/>
      <c r="D42" s="461"/>
      <c r="E42" s="462"/>
      <c r="F42" s="39"/>
      <c r="G42" s="39"/>
      <c r="H42" s="39"/>
      <c r="I42" s="239"/>
    </row>
    <row r="43" spans="2:9" ht="15.95" customHeight="1" x14ac:dyDescent="0.2">
      <c r="B43" s="220" t="s">
        <v>33</v>
      </c>
      <c r="C43" s="461"/>
      <c r="D43" s="461"/>
      <c r="E43" s="462"/>
      <c r="F43" s="39"/>
      <c r="G43" s="39"/>
      <c r="H43" s="39"/>
      <c r="I43" s="239"/>
    </row>
    <row r="44" spans="2:9" ht="15.95" customHeight="1" thickBot="1" x14ac:dyDescent="0.25">
      <c r="B44" s="221" t="s">
        <v>34</v>
      </c>
      <c r="C44" s="518"/>
      <c r="D44" s="518"/>
      <c r="E44" s="519"/>
      <c r="F44" s="520"/>
      <c r="G44" s="520"/>
      <c r="H44" s="55"/>
      <c r="I44" s="240"/>
    </row>
    <row r="45" spans="2:9" ht="13.5" thickTop="1" thickBot="1" x14ac:dyDescent="0.25">
      <c r="B45" s="453" t="s">
        <v>36</v>
      </c>
      <c r="C45" s="454"/>
      <c r="D45" s="454"/>
      <c r="E45" s="454"/>
      <c r="F45" s="454"/>
      <c r="G45" s="454"/>
      <c r="H45" s="454"/>
      <c r="I45" s="455"/>
    </row>
    <row r="46" spans="2:9" ht="18" customHeight="1" thickTop="1" x14ac:dyDescent="0.2">
      <c r="B46" s="216" t="s">
        <v>26</v>
      </c>
      <c r="C46" s="456"/>
      <c r="D46" s="456"/>
      <c r="E46" s="457"/>
      <c r="F46" s="440" t="s">
        <v>3</v>
      </c>
      <c r="G46" s="440"/>
      <c r="H46" s="440"/>
      <c r="I46" s="516"/>
    </row>
    <row r="47" spans="2:9" ht="18" customHeight="1" x14ac:dyDescent="0.2">
      <c r="B47" s="220" t="s">
        <v>27</v>
      </c>
      <c r="C47" s="465"/>
      <c r="D47" s="465"/>
      <c r="E47" s="466"/>
      <c r="F47" s="440" t="s">
        <v>3</v>
      </c>
      <c r="G47" s="440"/>
      <c r="H47" s="440"/>
      <c r="I47" s="516"/>
    </row>
    <row r="48" spans="2:9" ht="18" customHeight="1" x14ac:dyDescent="0.2">
      <c r="B48" s="220" t="s">
        <v>282</v>
      </c>
      <c r="C48" s="465"/>
      <c r="D48" s="465"/>
      <c r="E48" s="466"/>
      <c r="F48" s="440" t="s">
        <v>3</v>
      </c>
      <c r="G48" s="440"/>
      <c r="H48" s="440"/>
      <c r="I48" s="516"/>
    </row>
    <row r="49" spans="2:9" ht="18" customHeight="1" x14ac:dyDescent="0.2">
      <c r="B49" s="220" t="s">
        <v>28</v>
      </c>
      <c r="C49" s="465"/>
      <c r="D49" s="465"/>
      <c r="E49" s="466"/>
      <c r="F49" s="440" t="s">
        <v>3</v>
      </c>
      <c r="G49" s="440"/>
      <c r="H49" s="440"/>
      <c r="I49" s="516"/>
    </row>
    <row r="50" spans="2:9" ht="18" customHeight="1" x14ac:dyDescent="0.2">
      <c r="B50" s="220" t="s">
        <v>29</v>
      </c>
      <c r="C50" s="465"/>
      <c r="D50" s="465"/>
      <c r="E50" s="466"/>
      <c r="F50" s="440" t="s">
        <v>3</v>
      </c>
      <c r="G50" s="440"/>
      <c r="H50" s="440"/>
      <c r="I50" s="516"/>
    </row>
    <row r="51" spans="2:9" ht="18" customHeight="1" x14ac:dyDescent="0.2">
      <c r="B51" s="220" t="s">
        <v>30</v>
      </c>
      <c r="C51" s="465"/>
      <c r="D51" s="465"/>
      <c r="E51" s="466"/>
      <c r="F51" s="440" t="s">
        <v>3</v>
      </c>
      <c r="G51" s="440"/>
      <c r="H51" s="440"/>
      <c r="I51" s="516"/>
    </row>
    <row r="52" spans="2:9" ht="18" customHeight="1" x14ac:dyDescent="0.2">
      <c r="B52" s="220" t="s">
        <v>31</v>
      </c>
      <c r="C52" s="465"/>
      <c r="D52" s="465"/>
      <c r="E52" s="466"/>
      <c r="F52" s="440" t="s">
        <v>3</v>
      </c>
      <c r="G52" s="440"/>
      <c r="H52" s="440"/>
      <c r="I52" s="516"/>
    </row>
    <row r="53" spans="2:9" ht="18" customHeight="1" x14ac:dyDescent="0.2">
      <c r="B53" s="220" t="s">
        <v>32</v>
      </c>
      <c r="C53" s="465"/>
      <c r="D53" s="465"/>
      <c r="E53" s="466"/>
      <c r="F53" s="39"/>
      <c r="G53" s="39"/>
      <c r="H53" s="39"/>
      <c r="I53" s="239"/>
    </row>
    <row r="54" spans="2:9" ht="18" customHeight="1" x14ac:dyDescent="0.2">
      <c r="B54" s="220" t="s">
        <v>33</v>
      </c>
      <c r="C54" s="465"/>
      <c r="D54" s="465"/>
      <c r="E54" s="466"/>
      <c r="F54" s="39"/>
      <c r="G54" s="39"/>
      <c r="H54" s="39"/>
      <c r="I54" s="239"/>
    </row>
    <row r="55" spans="2:9" ht="18" customHeight="1" thickBot="1" x14ac:dyDescent="0.25">
      <c r="B55" s="221" t="s">
        <v>34</v>
      </c>
      <c r="C55" s="512"/>
      <c r="D55" s="512"/>
      <c r="E55" s="513"/>
      <c r="F55" s="440" t="s">
        <v>3</v>
      </c>
      <c r="G55" s="440"/>
      <c r="H55" s="440"/>
      <c r="I55" s="516"/>
    </row>
    <row r="56" spans="2:9" ht="13.5" thickTop="1" thickBot="1" x14ac:dyDescent="0.25">
      <c r="B56" s="453" t="s">
        <v>51</v>
      </c>
      <c r="C56" s="454"/>
      <c r="D56" s="454"/>
      <c r="E56" s="454"/>
      <c r="F56" s="454"/>
      <c r="G56" s="454"/>
      <c r="H56" s="454"/>
      <c r="I56" s="455"/>
    </row>
    <row r="57" spans="2:9" ht="12" thickTop="1" x14ac:dyDescent="0.2">
      <c r="B57" s="216" t="s">
        <v>38</v>
      </c>
      <c r="C57" s="456"/>
      <c r="D57" s="456"/>
      <c r="E57" s="457"/>
      <c r="F57" s="39"/>
      <c r="G57" s="39"/>
      <c r="H57" s="39"/>
      <c r="I57" s="239"/>
    </row>
    <row r="58" spans="2:9" ht="12" thickBot="1" x14ac:dyDescent="0.25">
      <c r="B58" s="221" t="s">
        <v>39</v>
      </c>
      <c r="C58" s="510"/>
      <c r="D58" s="510"/>
      <c r="E58" s="511"/>
      <c r="F58" s="39"/>
      <c r="G58" s="39"/>
      <c r="H58" s="39"/>
      <c r="I58" s="239"/>
    </row>
    <row r="59" spans="2:9" ht="13.5" thickTop="1" thickBot="1" x14ac:dyDescent="0.25">
      <c r="B59" s="453" t="s">
        <v>40</v>
      </c>
      <c r="C59" s="454"/>
      <c r="D59" s="454"/>
      <c r="E59" s="454"/>
      <c r="F59" s="454"/>
      <c r="G59" s="454"/>
      <c r="H59" s="454"/>
      <c r="I59" s="455"/>
    </row>
    <row r="60" spans="2:9" ht="12.75" thickTop="1" thickBot="1" x14ac:dyDescent="0.25">
      <c r="B60" s="231" t="s">
        <v>41</v>
      </c>
      <c r="C60" s="232"/>
      <c r="D60" s="233" t="s">
        <v>42</v>
      </c>
      <c r="E60" s="499"/>
      <c r="F60" s="522"/>
      <c r="G60" s="523"/>
      <c r="H60" s="523"/>
      <c r="I60" s="524"/>
    </row>
    <row r="61" spans="2:9" ht="13.5" thickTop="1" thickBot="1" x14ac:dyDescent="0.25">
      <c r="B61" s="453" t="s">
        <v>43</v>
      </c>
      <c r="C61" s="454"/>
      <c r="D61" s="454"/>
      <c r="E61" s="454"/>
      <c r="F61" s="454"/>
      <c r="G61" s="454"/>
      <c r="H61" s="454"/>
      <c r="I61" s="455"/>
    </row>
    <row r="62" spans="2:9" ht="35.1" customHeight="1" thickTop="1" x14ac:dyDescent="0.2">
      <c r="B62" s="234" t="s">
        <v>44</v>
      </c>
      <c r="C62" s="508"/>
      <c r="D62" s="508"/>
      <c r="E62" s="509"/>
      <c r="F62" s="504" t="s">
        <v>3</v>
      </c>
      <c r="G62" s="504"/>
      <c r="H62" s="504"/>
      <c r="I62" s="521"/>
    </row>
    <row r="63" spans="2:9" ht="35.1" customHeight="1" x14ac:dyDescent="0.2">
      <c r="B63" s="235" t="s">
        <v>45</v>
      </c>
      <c r="C63" s="467"/>
      <c r="D63" s="467"/>
      <c r="E63" s="468"/>
      <c r="F63" s="504" t="s">
        <v>3</v>
      </c>
      <c r="G63" s="504"/>
      <c r="H63" s="504"/>
      <c r="I63" s="521"/>
    </row>
    <row r="64" spans="2:9" ht="35.1" customHeight="1" thickBot="1" x14ac:dyDescent="0.25">
      <c r="B64" s="236" t="s">
        <v>277</v>
      </c>
      <c r="C64" s="502"/>
      <c r="D64" s="502"/>
      <c r="E64" s="503"/>
      <c r="F64" s="525" t="s">
        <v>3</v>
      </c>
      <c r="G64" s="525"/>
      <c r="H64" s="525"/>
      <c r="I64" s="526"/>
    </row>
    <row r="65" spans="2:9" ht="13.5" thickTop="1" thickBot="1" x14ac:dyDescent="0.25">
      <c r="B65" s="453" t="s">
        <v>46</v>
      </c>
      <c r="C65" s="454"/>
      <c r="D65" s="454"/>
      <c r="E65" s="454"/>
      <c r="F65" s="454"/>
      <c r="G65" s="454"/>
      <c r="H65" s="454"/>
      <c r="I65" s="455"/>
    </row>
    <row r="66" spans="2:9" ht="24" customHeight="1" thickTop="1" thickBot="1" x14ac:dyDescent="0.25">
      <c r="B66" s="231" t="s">
        <v>47</v>
      </c>
      <c r="C66" s="241"/>
      <c r="D66" s="527" t="s">
        <v>3</v>
      </c>
      <c r="E66" s="527"/>
      <c r="F66" s="527"/>
      <c r="G66" s="527"/>
      <c r="H66" s="527"/>
      <c r="I66" s="528"/>
    </row>
    <row r="67" spans="2:9" ht="12.75" thickTop="1" thickBot="1" x14ac:dyDescent="0.25">
      <c r="B67" s="496"/>
      <c r="C67" s="497"/>
      <c r="D67" s="497"/>
      <c r="E67" s="497"/>
      <c r="F67" s="497"/>
      <c r="G67" s="497"/>
      <c r="H67" s="497"/>
      <c r="I67" s="498"/>
    </row>
    <row r="68" spans="2:9" ht="12.75" thickTop="1" thickBot="1" x14ac:dyDescent="0.25">
      <c r="B68" s="493" t="str">
        <f>IF(DB!D6="","",IF(DB!D6&lt;=3,"OK",IF(AND(DB!D6&gt;=4,D5&lt;&gt;"",D6&lt;&gt;"",D8&lt;&gt;"",D9&lt;&gt;"",D10&lt;&gt;"",D12&lt;&gt;"",D13&lt;&gt;"",D14&lt;&gt;"",D16&lt;&gt;"",D17&lt;&gt;"",D18&lt;&gt;"",C21&lt;&gt;"",C22&lt;&gt;"",C24&lt;&gt;"",C25&lt;&gt;"",C26&lt;&gt;"",C27&lt;&gt;"",C28&lt;&gt;"",C29&lt;&gt;"",C30&lt;&gt;"",C33&lt;&gt;"",C46&lt;&gt;"",C47&lt;&gt;"",C48&lt;&gt;"",C49&lt;&gt;"",C50&lt;&gt;"",C51&lt;&gt;"",C52&lt;&gt;"",C55&lt;&gt;"",D7&lt;&gt;"",C62&lt;&gt;"",C63&lt;&gt;"",C64&lt;&gt;"",C66&lt;&gt;""),"OK","Completare o compilare correttamente")))</f>
        <v/>
      </c>
      <c r="C68" s="494"/>
      <c r="D68" s="494"/>
      <c r="E68" s="494"/>
      <c r="F68" s="494"/>
      <c r="G68" s="494"/>
      <c r="H68" s="494"/>
      <c r="I68" s="495"/>
    </row>
    <row r="69" spans="2:9" ht="52.5" customHeight="1" thickTop="1" x14ac:dyDescent="0.2">
      <c r="B69" s="490"/>
      <c r="C69" s="490"/>
      <c r="D69" s="490"/>
      <c r="E69" s="490"/>
      <c r="F69" s="490"/>
      <c r="G69" s="490"/>
      <c r="H69" s="490"/>
      <c r="I69" s="490"/>
    </row>
  </sheetData>
  <sheetProtection algorithmName="SHA-512" hashValue="eB633zJuG/i4fJRbhmqfyCWlsv7QS3QeOQPRGCP3lXSW/3Kpa8GYdJsaJ02mK+nUaRWRVeVagP5YnI+lJYfOzA==" saltValue="lQ21/ufA4g6Uj5RKJPyghw==" spinCount="100000" sheet="1" formatCells="0" formatColumns="0" formatRows="0"/>
  <mergeCells count="98">
    <mergeCell ref="B1:I2"/>
    <mergeCell ref="B4:I4"/>
    <mergeCell ref="B5:C5"/>
    <mergeCell ref="E5:F5"/>
    <mergeCell ref="B6:C6"/>
    <mergeCell ref="E6:F6"/>
    <mergeCell ref="B7:C7"/>
    <mergeCell ref="E7:F7"/>
    <mergeCell ref="B8:B11"/>
    <mergeCell ref="E8:F8"/>
    <mergeCell ref="E9:F9"/>
    <mergeCell ref="E10:F10"/>
    <mergeCell ref="B12:B15"/>
    <mergeCell ref="E12:F12"/>
    <mergeCell ref="E13:F13"/>
    <mergeCell ref="E14:F14"/>
    <mergeCell ref="B16:B19"/>
    <mergeCell ref="E16:F16"/>
    <mergeCell ref="E17:F17"/>
    <mergeCell ref="E18:F18"/>
    <mergeCell ref="B20:I20"/>
    <mergeCell ref="D21:E21"/>
    <mergeCell ref="D22:E22"/>
    <mergeCell ref="B23:I23"/>
    <mergeCell ref="C24:E24"/>
    <mergeCell ref="F24:I24"/>
    <mergeCell ref="C25:E25"/>
    <mergeCell ref="F25:I25"/>
    <mergeCell ref="C26:E26"/>
    <mergeCell ref="F26:I26"/>
    <mergeCell ref="C27:E27"/>
    <mergeCell ref="F27:I27"/>
    <mergeCell ref="C35:E35"/>
    <mergeCell ref="F35:G35"/>
    <mergeCell ref="C28:E28"/>
    <mergeCell ref="F28:I28"/>
    <mergeCell ref="C29:E29"/>
    <mergeCell ref="F29:I29"/>
    <mergeCell ref="C30:E30"/>
    <mergeCell ref="F30:I30"/>
    <mergeCell ref="C31:E31"/>
    <mergeCell ref="C32:E32"/>
    <mergeCell ref="C33:E33"/>
    <mergeCell ref="F33:I33"/>
    <mergeCell ref="B34:I34"/>
    <mergeCell ref="C36:E36"/>
    <mergeCell ref="F36:G36"/>
    <mergeCell ref="C37:E37"/>
    <mergeCell ref="F37:G37"/>
    <mergeCell ref="C38:E38"/>
    <mergeCell ref="F38:G38"/>
    <mergeCell ref="C46:E46"/>
    <mergeCell ref="F46:I46"/>
    <mergeCell ref="C39:E39"/>
    <mergeCell ref="F39:G39"/>
    <mergeCell ref="C40:E40"/>
    <mergeCell ref="F40:G40"/>
    <mergeCell ref="C41:E41"/>
    <mergeCell ref="F41:G41"/>
    <mergeCell ref="C42:E42"/>
    <mergeCell ref="C43:E43"/>
    <mergeCell ref="C44:E44"/>
    <mergeCell ref="F44:G44"/>
    <mergeCell ref="B45:I45"/>
    <mergeCell ref="C47:E47"/>
    <mergeCell ref="F47:I47"/>
    <mergeCell ref="C48:E48"/>
    <mergeCell ref="F48:I48"/>
    <mergeCell ref="C49:E49"/>
    <mergeCell ref="F49:I49"/>
    <mergeCell ref="C50:E50"/>
    <mergeCell ref="F50:I50"/>
    <mergeCell ref="C51:E51"/>
    <mergeCell ref="F51:I51"/>
    <mergeCell ref="C52:E52"/>
    <mergeCell ref="F52:I52"/>
    <mergeCell ref="C62:E62"/>
    <mergeCell ref="F62:I62"/>
    <mergeCell ref="C53:E53"/>
    <mergeCell ref="C54:E54"/>
    <mergeCell ref="C55:E55"/>
    <mergeCell ref="F55:I55"/>
    <mergeCell ref="B56:I56"/>
    <mergeCell ref="C57:E57"/>
    <mergeCell ref="C58:E58"/>
    <mergeCell ref="B59:I59"/>
    <mergeCell ref="E60:F60"/>
    <mergeCell ref="G60:I60"/>
    <mergeCell ref="B61:I61"/>
    <mergeCell ref="B67:I67"/>
    <mergeCell ref="B68:I68"/>
    <mergeCell ref="B69:I69"/>
    <mergeCell ref="C63:E63"/>
    <mergeCell ref="F63:I63"/>
    <mergeCell ref="C64:E64"/>
    <mergeCell ref="F64:I64"/>
    <mergeCell ref="B65:I65"/>
    <mergeCell ref="D66:I66"/>
  </mergeCells>
  <conditionalFormatting sqref="B68">
    <cfRule type="containsText" dxfId="105" priority="2" operator="containsText" text="OK">
      <formula>NOT(ISERROR(SEARCH("OK",B68)))</formula>
    </cfRule>
    <cfRule type="containsText" dxfId="104" priority="3" operator="containsText" text="Completare la compilazione della presente sezione">
      <formula>NOT(ISERROR(SEARCH("Completare la compilazione della presente sezione",B68)))</formula>
    </cfRule>
  </conditionalFormatting>
  <conditionalFormatting sqref="B68:I68">
    <cfRule type="containsText" dxfId="103" priority="1" operator="containsText" text="Completare">
      <formula>NOT(ISERROR(SEARCH("Completare",B68)))</formula>
    </cfRule>
  </conditionalFormatting>
  <conditionalFormatting sqref="D21:D22">
    <cfRule type="containsText" dxfId="102" priority="14" operator="containsText" text="Inserire le informazioni richieste">
      <formula>NOT(ISERROR(SEARCH("Inserire le informazioni richieste",D21)))</formula>
    </cfRule>
  </conditionalFormatting>
  <conditionalFormatting sqref="E5:E19">
    <cfRule type="containsText" dxfId="101" priority="15" operator="containsText" text="Inserire le informazioni richieste">
      <formula>NOT(ISERROR(SEARCH("Inserire le informazioni richieste",E5)))</formula>
    </cfRule>
  </conditionalFormatting>
  <conditionalFormatting sqref="F24:F30">
    <cfRule type="containsText" dxfId="100" priority="12" operator="containsText" text="Inserire le informazioni richieste">
      <formula>NOT(ISERROR(SEARCH("Inserire le informazioni richieste",F24)))</formula>
    </cfRule>
  </conditionalFormatting>
  <conditionalFormatting sqref="F33">
    <cfRule type="containsText" dxfId="99" priority="11" operator="containsText" text="Inserire le informazioni richieste">
      <formula>NOT(ISERROR(SEARCH("Inserire le informazioni richieste",F33)))</formula>
    </cfRule>
  </conditionalFormatting>
  <conditionalFormatting sqref="F35:F41">
    <cfRule type="containsText" dxfId="98" priority="9" operator="containsText" text="Inserire le informazioni richieste">
      <formula>NOT(ISERROR(SEARCH("Inserire le informazioni richieste",F35)))</formula>
    </cfRule>
  </conditionalFormatting>
  <conditionalFormatting sqref="F44">
    <cfRule type="containsText" dxfId="97" priority="8" operator="containsText" text="Inserire le informazioni richieste">
      <formula>NOT(ISERROR(SEARCH("Inserire le informazioni richieste",F44)))</formula>
    </cfRule>
  </conditionalFormatting>
  <conditionalFormatting sqref="F46:F52">
    <cfRule type="containsText" dxfId="96" priority="5" operator="containsText" text="Inserire le informazioni richieste">
      <formula>NOT(ISERROR(SEARCH("Inserire le informazioni richieste",F46)))</formula>
    </cfRule>
  </conditionalFormatting>
  <conditionalFormatting sqref="F55">
    <cfRule type="containsText" dxfId="95" priority="4" operator="containsText" text="Inserire le informazioni richieste">
      <formula>NOT(ISERROR(SEARCH("Inserire le informazioni richieste",F55)))</formula>
    </cfRule>
  </conditionalFormatting>
  <conditionalFormatting sqref="F62:F64">
    <cfRule type="containsText" dxfId="94" priority="7" operator="containsText" text="Inserire le informazioni richieste">
      <formula>NOT(ISERROR(SEARCH("Inserire le informazioni richieste",F62)))</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78858F3-0251-4568-B4B0-97721B57B0F9}">
          <x14:formula1>
            <xm:f>Elenco!$A$6:$A$8</xm:f>
          </x14:formula1>
          <xm:sqref>D6</xm:sqref>
        </x14:dataValidation>
        <x14:dataValidation type="list" allowBlank="1" showInputMessage="1" showErrorMessage="1" xr:uid="{5BD7ECCD-A86D-4913-A1F2-C374B002D0B7}">
          <x14:formula1>
            <xm:f>Elenco!$B$30:$B$31</xm:f>
          </x14:formula1>
          <xm:sqref>C66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6DC4-9083-41DD-A98E-D18797FAE5EA}">
  <sheetPr codeName="Foglio7">
    <tabColor theme="4" tint="0.79998168889431442"/>
  </sheetPr>
  <dimension ref="B1:I69"/>
  <sheetViews>
    <sheetView showGridLines="0" view="pageBreakPreview" zoomScale="115" zoomScaleNormal="75" zoomScaleSheetLayoutView="115" workbookViewId="0">
      <selection activeCell="B7" sqref="B7:C7"/>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55</v>
      </c>
      <c r="C1" s="471"/>
      <c r="D1" s="471"/>
      <c r="E1" s="471"/>
      <c r="F1" s="471"/>
      <c r="G1" s="471"/>
      <c r="H1" s="471"/>
      <c r="I1" s="472"/>
    </row>
    <row r="2" spans="2:9"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209"/>
      <c r="E5" s="440" t="s">
        <v>3</v>
      </c>
      <c r="F5" s="440"/>
      <c r="G5" s="39"/>
      <c r="H5" s="39"/>
      <c r="I5" s="239"/>
    </row>
    <row r="6" spans="2:9" ht="60.75" customHeight="1" x14ac:dyDescent="0.2">
      <c r="B6" s="478" t="s">
        <v>300</v>
      </c>
      <c r="C6" s="479"/>
      <c r="D6" s="210"/>
      <c r="E6" s="440" t="s">
        <v>3</v>
      </c>
      <c r="F6" s="440"/>
      <c r="G6" s="183"/>
      <c r="H6" s="39"/>
      <c r="I6" s="239"/>
    </row>
    <row r="7" spans="2:9" ht="30" customHeight="1" x14ac:dyDescent="0.2">
      <c r="B7" s="478" t="s">
        <v>14</v>
      </c>
      <c r="C7" s="479"/>
      <c r="D7" s="211"/>
      <c r="E7" s="440" t="s">
        <v>3</v>
      </c>
      <c r="F7" s="440"/>
      <c r="G7" s="39"/>
      <c r="H7" s="39"/>
      <c r="I7" s="239"/>
    </row>
    <row r="8" spans="2:9" x14ac:dyDescent="0.2">
      <c r="B8" s="480" t="s">
        <v>15</v>
      </c>
      <c r="C8" s="212" t="s">
        <v>16</v>
      </c>
      <c r="D8" s="213"/>
      <c r="E8" s="440" t="s">
        <v>3</v>
      </c>
      <c r="F8" s="440"/>
      <c r="G8" s="39"/>
      <c r="H8" s="39"/>
      <c r="I8" s="239"/>
    </row>
    <row r="9" spans="2:9" x14ac:dyDescent="0.2">
      <c r="B9" s="480"/>
      <c r="C9" s="212" t="s">
        <v>17</v>
      </c>
      <c r="D9" s="213"/>
      <c r="E9" s="440" t="s">
        <v>3</v>
      </c>
      <c r="F9" s="440"/>
      <c r="G9" s="39"/>
      <c r="H9" s="39"/>
      <c r="I9" s="239"/>
    </row>
    <row r="10" spans="2:9" x14ac:dyDescent="0.2">
      <c r="B10" s="480"/>
      <c r="C10" s="212" t="s">
        <v>18</v>
      </c>
      <c r="D10" s="213"/>
      <c r="E10" s="440" t="s">
        <v>3</v>
      </c>
      <c r="F10" s="440"/>
      <c r="G10" s="39"/>
      <c r="H10" s="39"/>
      <c r="I10" s="239"/>
    </row>
    <row r="11" spans="2:9" x14ac:dyDescent="0.2">
      <c r="B11" s="480"/>
      <c r="C11" s="212" t="s">
        <v>19</v>
      </c>
      <c r="D11" s="213"/>
      <c r="E11" s="184"/>
      <c r="F11" s="39"/>
      <c r="G11" s="39"/>
      <c r="H11" s="39"/>
      <c r="I11" s="239"/>
    </row>
    <row r="12" spans="2:9" x14ac:dyDescent="0.2">
      <c r="B12" s="480" t="s">
        <v>20</v>
      </c>
      <c r="C12" s="212" t="s">
        <v>16</v>
      </c>
      <c r="D12" s="213"/>
      <c r="E12" s="440" t="s">
        <v>3</v>
      </c>
      <c r="F12" s="440"/>
      <c r="G12" s="39"/>
      <c r="H12" s="39"/>
      <c r="I12" s="239"/>
    </row>
    <row r="13" spans="2:9" x14ac:dyDescent="0.2">
      <c r="B13" s="480"/>
      <c r="C13" s="212" t="s">
        <v>17</v>
      </c>
      <c r="D13" s="213"/>
      <c r="E13" s="440" t="s">
        <v>3</v>
      </c>
      <c r="F13" s="440"/>
      <c r="G13" s="39"/>
      <c r="H13" s="39"/>
      <c r="I13" s="239"/>
    </row>
    <row r="14" spans="2:9" x14ac:dyDescent="0.2">
      <c r="B14" s="480"/>
      <c r="C14" s="212" t="s">
        <v>18</v>
      </c>
      <c r="D14" s="213"/>
      <c r="E14" s="440" t="s">
        <v>3</v>
      </c>
      <c r="F14" s="440"/>
      <c r="G14" s="39"/>
      <c r="H14" s="39"/>
      <c r="I14" s="239"/>
    </row>
    <row r="15" spans="2:9" x14ac:dyDescent="0.2">
      <c r="B15" s="480"/>
      <c r="C15" s="212" t="s">
        <v>19</v>
      </c>
      <c r="D15" s="213"/>
      <c r="E15" s="184"/>
      <c r="F15" s="39"/>
      <c r="G15" s="39"/>
      <c r="H15" s="39"/>
      <c r="I15" s="239"/>
    </row>
    <row r="16" spans="2:9" x14ac:dyDescent="0.2">
      <c r="B16" s="480" t="s">
        <v>21</v>
      </c>
      <c r="C16" s="212" t="s">
        <v>16</v>
      </c>
      <c r="D16" s="213"/>
      <c r="E16" s="440" t="s">
        <v>3</v>
      </c>
      <c r="F16" s="440"/>
      <c r="G16" s="39"/>
      <c r="H16" s="39"/>
      <c r="I16" s="239"/>
    </row>
    <row r="17" spans="2:9" x14ac:dyDescent="0.2">
      <c r="B17" s="480"/>
      <c r="C17" s="212" t="s">
        <v>17</v>
      </c>
      <c r="D17" s="213"/>
      <c r="E17" s="440" t="s">
        <v>3</v>
      </c>
      <c r="F17" s="440"/>
      <c r="G17" s="39"/>
      <c r="H17" s="39"/>
      <c r="I17" s="239"/>
    </row>
    <row r="18" spans="2:9" x14ac:dyDescent="0.2">
      <c r="B18" s="480"/>
      <c r="C18" s="212" t="s">
        <v>18</v>
      </c>
      <c r="D18" s="213"/>
      <c r="E18" s="440" t="s">
        <v>3</v>
      </c>
      <c r="F18" s="440"/>
      <c r="G18" s="39"/>
      <c r="H18" s="39"/>
      <c r="I18" s="239"/>
    </row>
    <row r="19" spans="2:9" ht="12" thickBot="1" x14ac:dyDescent="0.25">
      <c r="B19" s="517"/>
      <c r="C19" s="214" t="s">
        <v>19</v>
      </c>
      <c r="D19" s="215"/>
      <c r="E19" s="184"/>
      <c r="F19" s="185"/>
      <c r="G19" s="39"/>
      <c r="H19" s="39"/>
      <c r="I19" s="239"/>
    </row>
    <row r="20" spans="2:9" ht="13.5" thickTop="1" thickBot="1" x14ac:dyDescent="0.25">
      <c r="B20" s="453" t="s">
        <v>22</v>
      </c>
      <c r="C20" s="454"/>
      <c r="D20" s="454"/>
      <c r="E20" s="454"/>
      <c r="F20" s="454"/>
      <c r="G20" s="454"/>
      <c r="H20" s="454"/>
      <c r="I20" s="455"/>
    </row>
    <row r="21" spans="2:9" ht="12" thickTop="1" x14ac:dyDescent="0.2">
      <c r="B21" s="216" t="s">
        <v>23</v>
      </c>
      <c r="C21" s="217"/>
      <c r="D21" s="440" t="s">
        <v>3</v>
      </c>
      <c r="E21" s="440"/>
      <c r="F21" s="39"/>
      <c r="G21" s="39"/>
      <c r="H21" s="39"/>
      <c r="I21" s="239"/>
    </row>
    <row r="22" spans="2:9" ht="12" thickBot="1" x14ac:dyDescent="0.25">
      <c r="B22" s="218" t="s">
        <v>24</v>
      </c>
      <c r="C22" s="219"/>
      <c r="D22" s="440" t="s">
        <v>3</v>
      </c>
      <c r="E22" s="440"/>
      <c r="F22" s="39"/>
      <c r="G22" s="39"/>
      <c r="H22" s="39"/>
      <c r="I22" s="239"/>
    </row>
    <row r="23" spans="2:9" ht="13.5" thickTop="1" thickBot="1" x14ac:dyDescent="0.25">
      <c r="B23" s="453" t="s">
        <v>25</v>
      </c>
      <c r="C23" s="454"/>
      <c r="D23" s="454"/>
      <c r="E23" s="454"/>
      <c r="F23" s="454"/>
      <c r="G23" s="454"/>
      <c r="H23" s="454"/>
      <c r="I23" s="455"/>
    </row>
    <row r="24" spans="2:9" ht="18" customHeight="1" thickTop="1" x14ac:dyDescent="0.2">
      <c r="B24" s="216" t="s">
        <v>26</v>
      </c>
      <c r="C24" s="456"/>
      <c r="D24" s="456"/>
      <c r="E24" s="457"/>
      <c r="F24" s="440" t="s">
        <v>3</v>
      </c>
      <c r="G24" s="440"/>
      <c r="H24" s="440"/>
      <c r="I24" s="516"/>
    </row>
    <row r="25" spans="2:9" ht="18" customHeight="1" x14ac:dyDescent="0.2">
      <c r="B25" s="220" t="s">
        <v>27</v>
      </c>
      <c r="C25" s="465"/>
      <c r="D25" s="465"/>
      <c r="E25" s="466"/>
      <c r="F25" s="440" t="s">
        <v>3</v>
      </c>
      <c r="G25" s="440"/>
      <c r="H25" s="440"/>
      <c r="I25" s="516"/>
    </row>
    <row r="26" spans="2:9" ht="18" customHeight="1" x14ac:dyDescent="0.2">
      <c r="B26" s="220" t="s">
        <v>282</v>
      </c>
      <c r="C26" s="465"/>
      <c r="D26" s="465"/>
      <c r="E26" s="466"/>
      <c r="F26" s="440" t="s">
        <v>3</v>
      </c>
      <c r="G26" s="440"/>
      <c r="H26" s="440"/>
      <c r="I26" s="516"/>
    </row>
    <row r="27" spans="2:9" ht="18" customHeight="1" x14ac:dyDescent="0.2">
      <c r="B27" s="220" t="s">
        <v>28</v>
      </c>
      <c r="C27" s="465"/>
      <c r="D27" s="465"/>
      <c r="E27" s="466"/>
      <c r="F27" s="440" t="s">
        <v>3</v>
      </c>
      <c r="G27" s="440"/>
      <c r="H27" s="440"/>
      <c r="I27" s="516"/>
    </row>
    <row r="28" spans="2:9" ht="18" customHeight="1" x14ac:dyDescent="0.2">
      <c r="B28" s="220" t="s">
        <v>29</v>
      </c>
      <c r="C28" s="465"/>
      <c r="D28" s="465"/>
      <c r="E28" s="466"/>
      <c r="F28" s="440" t="s">
        <v>3</v>
      </c>
      <c r="G28" s="440"/>
      <c r="H28" s="440"/>
      <c r="I28" s="516"/>
    </row>
    <row r="29" spans="2:9" ht="18" customHeight="1" x14ac:dyDescent="0.2">
      <c r="B29" s="220" t="s">
        <v>30</v>
      </c>
      <c r="C29" s="465"/>
      <c r="D29" s="465"/>
      <c r="E29" s="466"/>
      <c r="F29" s="440" t="s">
        <v>3</v>
      </c>
      <c r="G29" s="440"/>
      <c r="H29" s="440"/>
      <c r="I29" s="516"/>
    </row>
    <row r="30" spans="2:9" ht="18" customHeight="1" x14ac:dyDescent="0.2">
      <c r="B30" s="220" t="s">
        <v>31</v>
      </c>
      <c r="C30" s="465"/>
      <c r="D30" s="465"/>
      <c r="E30" s="466"/>
      <c r="F30" s="440" t="s">
        <v>3</v>
      </c>
      <c r="G30" s="440"/>
      <c r="H30" s="440"/>
      <c r="I30" s="516"/>
    </row>
    <row r="31" spans="2:9" ht="18" customHeight="1" x14ac:dyDescent="0.2">
      <c r="B31" s="220" t="s">
        <v>32</v>
      </c>
      <c r="C31" s="465"/>
      <c r="D31" s="465"/>
      <c r="E31" s="466"/>
      <c r="F31" s="39"/>
      <c r="G31" s="39"/>
      <c r="H31" s="39"/>
      <c r="I31" s="239"/>
    </row>
    <row r="32" spans="2:9" ht="18" customHeight="1" x14ac:dyDescent="0.2">
      <c r="B32" s="220" t="s">
        <v>33</v>
      </c>
      <c r="C32" s="465"/>
      <c r="D32" s="465"/>
      <c r="E32" s="466"/>
      <c r="F32" s="39"/>
      <c r="G32" s="39"/>
      <c r="H32" s="39"/>
      <c r="I32" s="239"/>
    </row>
    <row r="33" spans="2:9" ht="18" customHeight="1" thickBot="1" x14ac:dyDescent="0.25">
      <c r="B33" s="221" t="s">
        <v>34</v>
      </c>
      <c r="C33" s="512"/>
      <c r="D33" s="512"/>
      <c r="E33" s="513"/>
      <c r="F33" s="440" t="s">
        <v>3</v>
      </c>
      <c r="G33" s="440"/>
      <c r="H33" s="440"/>
      <c r="I33" s="516"/>
    </row>
    <row r="34" spans="2:9" ht="13.5" thickTop="1" thickBot="1" x14ac:dyDescent="0.25">
      <c r="B34" s="453" t="s">
        <v>35</v>
      </c>
      <c r="C34" s="454"/>
      <c r="D34" s="454"/>
      <c r="E34" s="454"/>
      <c r="F34" s="454"/>
      <c r="G34" s="454"/>
      <c r="H34" s="454"/>
      <c r="I34" s="455"/>
    </row>
    <row r="35" spans="2:9" ht="15.95" customHeight="1" thickTop="1" x14ac:dyDescent="0.2">
      <c r="B35" s="216" t="s">
        <v>26</v>
      </c>
      <c r="C35" s="506"/>
      <c r="D35" s="506"/>
      <c r="E35" s="507"/>
      <c r="F35" s="440"/>
      <c r="G35" s="440"/>
      <c r="H35" s="39"/>
      <c r="I35" s="239"/>
    </row>
    <row r="36" spans="2:9" ht="15.95" customHeight="1" x14ac:dyDescent="0.2">
      <c r="B36" s="220" t="s">
        <v>27</v>
      </c>
      <c r="C36" s="461"/>
      <c r="D36" s="461"/>
      <c r="E36" s="462"/>
      <c r="F36" s="440"/>
      <c r="G36" s="440"/>
      <c r="H36" s="39"/>
      <c r="I36" s="239"/>
    </row>
    <row r="37" spans="2:9" ht="15.95" customHeight="1" x14ac:dyDescent="0.2">
      <c r="B37" s="220" t="s">
        <v>282</v>
      </c>
      <c r="C37" s="467"/>
      <c r="D37" s="467"/>
      <c r="E37" s="468"/>
      <c r="F37" s="440"/>
      <c r="G37" s="440"/>
      <c r="H37" s="39"/>
      <c r="I37" s="239"/>
    </row>
    <row r="38" spans="2:9" ht="15.95" customHeight="1" x14ac:dyDescent="0.2">
      <c r="B38" s="220" t="s">
        <v>28</v>
      </c>
      <c r="C38" s="461"/>
      <c r="D38" s="461"/>
      <c r="E38" s="462"/>
      <c r="F38" s="440"/>
      <c r="G38" s="440"/>
      <c r="H38" s="39"/>
      <c r="I38" s="239"/>
    </row>
    <row r="39" spans="2:9" ht="15.95" customHeight="1" x14ac:dyDescent="0.2">
      <c r="B39" s="220" t="s">
        <v>29</v>
      </c>
      <c r="C39" s="461"/>
      <c r="D39" s="461"/>
      <c r="E39" s="462"/>
      <c r="F39" s="440"/>
      <c r="G39" s="440"/>
      <c r="H39" s="39"/>
      <c r="I39" s="239"/>
    </row>
    <row r="40" spans="2:9" ht="15.95" customHeight="1" x14ac:dyDescent="0.2">
      <c r="B40" s="220" t="s">
        <v>30</v>
      </c>
      <c r="C40" s="461"/>
      <c r="D40" s="461"/>
      <c r="E40" s="462"/>
      <c r="F40" s="440"/>
      <c r="G40" s="440"/>
      <c r="H40" s="39"/>
      <c r="I40" s="239"/>
    </row>
    <row r="41" spans="2:9" ht="15.95" customHeight="1" x14ac:dyDescent="0.2">
      <c r="B41" s="220" t="s">
        <v>31</v>
      </c>
      <c r="C41" s="461"/>
      <c r="D41" s="461"/>
      <c r="E41" s="462"/>
      <c r="F41" s="440"/>
      <c r="G41" s="440"/>
      <c r="H41" s="39"/>
      <c r="I41" s="239"/>
    </row>
    <row r="42" spans="2:9" ht="15.95" customHeight="1" x14ac:dyDescent="0.2">
      <c r="B42" s="220" t="s">
        <v>32</v>
      </c>
      <c r="C42" s="461"/>
      <c r="D42" s="461"/>
      <c r="E42" s="462"/>
      <c r="F42" s="39"/>
      <c r="G42" s="39"/>
      <c r="H42" s="39"/>
      <c r="I42" s="239"/>
    </row>
    <row r="43" spans="2:9" ht="15.95" customHeight="1" x14ac:dyDescent="0.2">
      <c r="B43" s="220" t="s">
        <v>33</v>
      </c>
      <c r="C43" s="461"/>
      <c r="D43" s="461"/>
      <c r="E43" s="462"/>
      <c r="F43" s="39"/>
      <c r="G43" s="39"/>
      <c r="H43" s="39"/>
      <c r="I43" s="239"/>
    </row>
    <row r="44" spans="2:9" ht="15.95" customHeight="1" thickBot="1" x14ac:dyDescent="0.25">
      <c r="B44" s="221" t="s">
        <v>34</v>
      </c>
      <c r="C44" s="518"/>
      <c r="D44" s="518"/>
      <c r="E44" s="519"/>
      <c r="F44" s="520"/>
      <c r="G44" s="520"/>
      <c r="H44" s="55"/>
      <c r="I44" s="240"/>
    </row>
    <row r="45" spans="2:9" ht="13.5" thickTop="1" thickBot="1" x14ac:dyDescent="0.25">
      <c r="B45" s="453" t="s">
        <v>36</v>
      </c>
      <c r="C45" s="454"/>
      <c r="D45" s="454"/>
      <c r="E45" s="454"/>
      <c r="F45" s="454"/>
      <c r="G45" s="454"/>
      <c r="H45" s="454"/>
      <c r="I45" s="455"/>
    </row>
    <row r="46" spans="2:9" ht="18" customHeight="1" thickTop="1" x14ac:dyDescent="0.2">
      <c r="B46" s="216" t="s">
        <v>26</v>
      </c>
      <c r="C46" s="456"/>
      <c r="D46" s="456"/>
      <c r="E46" s="457"/>
      <c r="F46" s="440" t="s">
        <v>3</v>
      </c>
      <c r="G46" s="440"/>
      <c r="H46" s="440"/>
      <c r="I46" s="516"/>
    </row>
    <row r="47" spans="2:9" ht="18" customHeight="1" x14ac:dyDescent="0.2">
      <c r="B47" s="220" t="s">
        <v>27</v>
      </c>
      <c r="C47" s="465"/>
      <c r="D47" s="465"/>
      <c r="E47" s="466"/>
      <c r="F47" s="440" t="s">
        <v>3</v>
      </c>
      <c r="G47" s="440"/>
      <c r="H47" s="440"/>
      <c r="I47" s="516"/>
    </row>
    <row r="48" spans="2:9" ht="18" customHeight="1" x14ac:dyDescent="0.2">
      <c r="B48" s="220" t="s">
        <v>282</v>
      </c>
      <c r="C48" s="465"/>
      <c r="D48" s="465"/>
      <c r="E48" s="466"/>
      <c r="F48" s="440" t="s">
        <v>3</v>
      </c>
      <c r="G48" s="440"/>
      <c r="H48" s="440"/>
      <c r="I48" s="516"/>
    </row>
    <row r="49" spans="2:9" ht="18" customHeight="1" x14ac:dyDescent="0.2">
      <c r="B49" s="220" t="s">
        <v>28</v>
      </c>
      <c r="C49" s="465"/>
      <c r="D49" s="465"/>
      <c r="E49" s="466"/>
      <c r="F49" s="440" t="s">
        <v>3</v>
      </c>
      <c r="G49" s="440"/>
      <c r="H49" s="440"/>
      <c r="I49" s="516"/>
    </row>
    <row r="50" spans="2:9" ht="18" customHeight="1" x14ac:dyDescent="0.2">
      <c r="B50" s="220" t="s">
        <v>29</v>
      </c>
      <c r="C50" s="465"/>
      <c r="D50" s="465"/>
      <c r="E50" s="466"/>
      <c r="F50" s="440" t="s">
        <v>3</v>
      </c>
      <c r="G50" s="440"/>
      <c r="H50" s="440"/>
      <c r="I50" s="516"/>
    </row>
    <row r="51" spans="2:9" ht="18" customHeight="1" x14ac:dyDescent="0.2">
      <c r="B51" s="220" t="s">
        <v>30</v>
      </c>
      <c r="C51" s="465"/>
      <c r="D51" s="465"/>
      <c r="E51" s="466"/>
      <c r="F51" s="440" t="s">
        <v>3</v>
      </c>
      <c r="G51" s="440"/>
      <c r="H51" s="440"/>
      <c r="I51" s="516"/>
    </row>
    <row r="52" spans="2:9" ht="18" customHeight="1" x14ac:dyDescent="0.2">
      <c r="B52" s="220" t="s">
        <v>31</v>
      </c>
      <c r="C52" s="465"/>
      <c r="D52" s="465"/>
      <c r="E52" s="466"/>
      <c r="F52" s="440" t="s">
        <v>3</v>
      </c>
      <c r="G52" s="440"/>
      <c r="H52" s="440"/>
      <c r="I52" s="516"/>
    </row>
    <row r="53" spans="2:9" ht="18" customHeight="1" x14ac:dyDescent="0.2">
      <c r="B53" s="220" t="s">
        <v>32</v>
      </c>
      <c r="C53" s="465"/>
      <c r="D53" s="465"/>
      <c r="E53" s="466"/>
      <c r="F53" s="39"/>
      <c r="G53" s="39"/>
      <c r="H53" s="39"/>
      <c r="I53" s="239"/>
    </row>
    <row r="54" spans="2:9" ht="18" customHeight="1" x14ac:dyDescent="0.2">
      <c r="B54" s="220" t="s">
        <v>33</v>
      </c>
      <c r="C54" s="465"/>
      <c r="D54" s="465"/>
      <c r="E54" s="466"/>
      <c r="F54" s="39"/>
      <c r="G54" s="39"/>
      <c r="H54" s="39"/>
      <c r="I54" s="239"/>
    </row>
    <row r="55" spans="2:9" ht="18" customHeight="1" thickBot="1" x14ac:dyDescent="0.25">
      <c r="B55" s="221" t="s">
        <v>34</v>
      </c>
      <c r="C55" s="512"/>
      <c r="D55" s="512"/>
      <c r="E55" s="513"/>
      <c r="F55" s="440" t="s">
        <v>3</v>
      </c>
      <c r="G55" s="440"/>
      <c r="H55" s="440"/>
      <c r="I55" s="516"/>
    </row>
    <row r="56" spans="2:9" ht="13.5" thickTop="1" thickBot="1" x14ac:dyDescent="0.25">
      <c r="B56" s="453" t="s">
        <v>51</v>
      </c>
      <c r="C56" s="454"/>
      <c r="D56" s="454"/>
      <c r="E56" s="454"/>
      <c r="F56" s="454"/>
      <c r="G56" s="454"/>
      <c r="H56" s="454"/>
      <c r="I56" s="455"/>
    </row>
    <row r="57" spans="2:9" ht="12" thickTop="1" x14ac:dyDescent="0.2">
      <c r="B57" s="216" t="s">
        <v>38</v>
      </c>
      <c r="C57" s="456"/>
      <c r="D57" s="456"/>
      <c r="E57" s="457"/>
      <c r="F57" s="39"/>
      <c r="G57" s="39"/>
      <c r="H57" s="39"/>
      <c r="I57" s="239"/>
    </row>
    <row r="58" spans="2:9" ht="12" thickBot="1" x14ac:dyDescent="0.25">
      <c r="B58" s="221" t="s">
        <v>39</v>
      </c>
      <c r="C58" s="510"/>
      <c r="D58" s="510"/>
      <c r="E58" s="511"/>
      <c r="F58" s="39"/>
      <c r="G58" s="39"/>
      <c r="H58" s="39"/>
      <c r="I58" s="239"/>
    </row>
    <row r="59" spans="2:9" ht="13.5" thickTop="1" thickBot="1" x14ac:dyDescent="0.25">
      <c r="B59" s="453" t="s">
        <v>40</v>
      </c>
      <c r="C59" s="454"/>
      <c r="D59" s="454"/>
      <c r="E59" s="454"/>
      <c r="F59" s="454"/>
      <c r="G59" s="454"/>
      <c r="H59" s="454"/>
      <c r="I59" s="455"/>
    </row>
    <row r="60" spans="2:9" ht="12.75" thickTop="1" thickBot="1" x14ac:dyDescent="0.25">
      <c r="B60" s="231" t="s">
        <v>41</v>
      </c>
      <c r="C60" s="232"/>
      <c r="D60" s="233" t="s">
        <v>42</v>
      </c>
      <c r="E60" s="499"/>
      <c r="F60" s="522"/>
      <c r="G60" s="523"/>
      <c r="H60" s="523"/>
      <c r="I60" s="524"/>
    </row>
    <row r="61" spans="2:9" ht="13.5" thickTop="1" thickBot="1" x14ac:dyDescent="0.25">
      <c r="B61" s="453" t="s">
        <v>43</v>
      </c>
      <c r="C61" s="454"/>
      <c r="D61" s="454"/>
      <c r="E61" s="454"/>
      <c r="F61" s="454"/>
      <c r="G61" s="454"/>
      <c r="H61" s="454"/>
      <c r="I61" s="455"/>
    </row>
    <row r="62" spans="2:9" ht="35.1" customHeight="1" thickTop="1" x14ac:dyDescent="0.2">
      <c r="B62" s="234" t="s">
        <v>44</v>
      </c>
      <c r="C62" s="508"/>
      <c r="D62" s="508"/>
      <c r="E62" s="509"/>
      <c r="F62" s="504" t="s">
        <v>3</v>
      </c>
      <c r="G62" s="504"/>
      <c r="H62" s="504"/>
      <c r="I62" s="521"/>
    </row>
    <row r="63" spans="2:9" ht="35.1" customHeight="1" x14ac:dyDescent="0.2">
      <c r="B63" s="235" t="s">
        <v>45</v>
      </c>
      <c r="C63" s="467"/>
      <c r="D63" s="467"/>
      <c r="E63" s="468"/>
      <c r="F63" s="504" t="s">
        <v>3</v>
      </c>
      <c r="G63" s="504"/>
      <c r="H63" s="504"/>
      <c r="I63" s="521"/>
    </row>
    <row r="64" spans="2:9" ht="35.1" customHeight="1" thickBot="1" x14ac:dyDescent="0.25">
      <c r="B64" s="236" t="s">
        <v>277</v>
      </c>
      <c r="C64" s="502"/>
      <c r="D64" s="502"/>
      <c r="E64" s="503"/>
      <c r="F64" s="525" t="s">
        <v>3</v>
      </c>
      <c r="G64" s="525"/>
      <c r="H64" s="525"/>
      <c r="I64" s="526"/>
    </row>
    <row r="65" spans="2:9" ht="13.5" thickTop="1" thickBot="1" x14ac:dyDescent="0.25">
      <c r="B65" s="453" t="s">
        <v>46</v>
      </c>
      <c r="C65" s="454"/>
      <c r="D65" s="454"/>
      <c r="E65" s="454"/>
      <c r="F65" s="454"/>
      <c r="G65" s="454"/>
      <c r="H65" s="454"/>
      <c r="I65" s="455"/>
    </row>
    <row r="66" spans="2:9" ht="24" customHeight="1" thickTop="1" thickBot="1" x14ac:dyDescent="0.25">
      <c r="B66" s="231" t="s">
        <v>47</v>
      </c>
      <c r="C66" s="241"/>
      <c r="D66" s="527" t="s">
        <v>3</v>
      </c>
      <c r="E66" s="527"/>
      <c r="F66" s="527"/>
      <c r="G66" s="527"/>
      <c r="H66" s="527"/>
      <c r="I66" s="528"/>
    </row>
    <row r="67" spans="2:9" ht="12.75" thickTop="1" thickBot="1" x14ac:dyDescent="0.25">
      <c r="B67" s="496"/>
      <c r="C67" s="497"/>
      <c r="D67" s="497"/>
      <c r="E67" s="497"/>
      <c r="F67" s="497"/>
      <c r="G67" s="497"/>
      <c r="H67" s="497"/>
      <c r="I67" s="498"/>
    </row>
    <row r="68" spans="2:9" ht="12.75" thickTop="1" thickBot="1" x14ac:dyDescent="0.25">
      <c r="B68" s="529" t="str">
        <f>IF(DB!D6="","",IF(DB!D6&lt;=4,"OK",IF(AND(DB!D6=5,D5&lt;&gt;"",D6&lt;&gt;"",D8&lt;&gt;"",D9&lt;&gt;"",D10&lt;&gt;"",D12&lt;&gt;"",D13&lt;&gt;"",D14&lt;&gt;"",D16&lt;&gt;"",D17&lt;&gt;"",D18&lt;&gt;"",C21&lt;&gt;"",C22&lt;&gt;"",C24&lt;&gt;"",C25&lt;&gt;"",C26&lt;&gt;"",C27&lt;&gt;"",C28&lt;&gt;"",C29&lt;&gt;"",C30&lt;&gt;"",C33&lt;&gt;"",C46&lt;&gt;"",C47&lt;&gt;"",C48&lt;&gt;"",C49&lt;&gt;"",C50&lt;&gt;"",C51&lt;&gt;"",C52&lt;&gt;"",C55&lt;&gt;"",D7&lt;&gt;"",C62&lt;&gt;"",C63&lt;&gt;"",C64&lt;&gt;"",C66&lt;&gt;""),"OK","Completare o compilare correttamente")))</f>
        <v/>
      </c>
      <c r="C68" s="530"/>
      <c r="D68" s="530"/>
      <c r="E68" s="530"/>
      <c r="F68" s="530"/>
      <c r="G68" s="530"/>
      <c r="H68" s="530"/>
      <c r="I68" s="531"/>
    </row>
    <row r="69" spans="2:9" ht="52.5" customHeight="1" thickTop="1" x14ac:dyDescent="0.2">
      <c r="B69" s="490"/>
      <c r="C69" s="490"/>
      <c r="D69" s="490"/>
      <c r="E69" s="490"/>
      <c r="F69" s="490"/>
      <c r="G69" s="490"/>
      <c r="H69" s="490"/>
      <c r="I69" s="490"/>
    </row>
  </sheetData>
  <sheetProtection algorithmName="SHA-512" hashValue="Y9wZhKPdyCeBGRQ2zd1tZxDEYrGLqk/UUQ1hYygIHUEbBuhS05Jd8rgX/wkepIOV+BIezK5lJZsVNq0FDTlwtQ==" saltValue="3sMzhXopbDWEtWcglTHw4Q==" spinCount="100000" sheet="1" formatCells="0" formatColumns="0" formatRows="0"/>
  <mergeCells count="98">
    <mergeCell ref="B1:I2"/>
    <mergeCell ref="B4:I4"/>
    <mergeCell ref="B5:C5"/>
    <mergeCell ref="E5:F5"/>
    <mergeCell ref="B6:C6"/>
    <mergeCell ref="E6:F6"/>
    <mergeCell ref="B7:C7"/>
    <mergeCell ref="E7:F7"/>
    <mergeCell ref="B8:B11"/>
    <mergeCell ref="E8:F8"/>
    <mergeCell ref="E9:F9"/>
    <mergeCell ref="E10:F10"/>
    <mergeCell ref="B12:B15"/>
    <mergeCell ref="E12:F12"/>
    <mergeCell ref="E13:F13"/>
    <mergeCell ref="E14:F14"/>
    <mergeCell ref="B16:B19"/>
    <mergeCell ref="E16:F16"/>
    <mergeCell ref="E17:F17"/>
    <mergeCell ref="E18:F18"/>
    <mergeCell ref="B20:I20"/>
    <mergeCell ref="D21:E21"/>
    <mergeCell ref="D22:E22"/>
    <mergeCell ref="B23:I23"/>
    <mergeCell ref="C24:E24"/>
    <mergeCell ref="F24:I24"/>
    <mergeCell ref="C25:E25"/>
    <mergeCell ref="F25:I25"/>
    <mergeCell ref="C26:E26"/>
    <mergeCell ref="F26:I26"/>
    <mergeCell ref="C27:E27"/>
    <mergeCell ref="F27:I27"/>
    <mergeCell ref="C35:E35"/>
    <mergeCell ref="F35:G35"/>
    <mergeCell ref="C28:E28"/>
    <mergeCell ref="F28:I28"/>
    <mergeCell ref="C29:E29"/>
    <mergeCell ref="F29:I29"/>
    <mergeCell ref="C30:E30"/>
    <mergeCell ref="F30:I30"/>
    <mergeCell ref="C31:E31"/>
    <mergeCell ref="C32:E32"/>
    <mergeCell ref="C33:E33"/>
    <mergeCell ref="F33:I33"/>
    <mergeCell ref="B34:I34"/>
    <mergeCell ref="C36:E36"/>
    <mergeCell ref="F36:G36"/>
    <mergeCell ref="C37:E37"/>
    <mergeCell ref="F37:G37"/>
    <mergeCell ref="C38:E38"/>
    <mergeCell ref="F38:G38"/>
    <mergeCell ref="C46:E46"/>
    <mergeCell ref="F46:I46"/>
    <mergeCell ref="C39:E39"/>
    <mergeCell ref="F39:G39"/>
    <mergeCell ref="C40:E40"/>
    <mergeCell ref="F40:G40"/>
    <mergeCell ref="C41:E41"/>
    <mergeCell ref="F41:G41"/>
    <mergeCell ref="C42:E42"/>
    <mergeCell ref="C43:E43"/>
    <mergeCell ref="C44:E44"/>
    <mergeCell ref="F44:G44"/>
    <mergeCell ref="B45:I45"/>
    <mergeCell ref="C47:E47"/>
    <mergeCell ref="F47:I47"/>
    <mergeCell ref="C48:E48"/>
    <mergeCell ref="F48:I48"/>
    <mergeCell ref="C49:E49"/>
    <mergeCell ref="F49:I49"/>
    <mergeCell ref="C50:E50"/>
    <mergeCell ref="F50:I50"/>
    <mergeCell ref="C51:E51"/>
    <mergeCell ref="F51:I51"/>
    <mergeCell ref="C52:E52"/>
    <mergeCell ref="F52:I52"/>
    <mergeCell ref="C62:E62"/>
    <mergeCell ref="F62:I62"/>
    <mergeCell ref="C53:E53"/>
    <mergeCell ref="C54:E54"/>
    <mergeCell ref="C55:E55"/>
    <mergeCell ref="F55:I55"/>
    <mergeCell ref="B56:I56"/>
    <mergeCell ref="C57:E57"/>
    <mergeCell ref="C58:E58"/>
    <mergeCell ref="B59:I59"/>
    <mergeCell ref="E60:F60"/>
    <mergeCell ref="G60:I60"/>
    <mergeCell ref="B61:I61"/>
    <mergeCell ref="B67:I67"/>
    <mergeCell ref="B68:I68"/>
    <mergeCell ref="B69:I69"/>
    <mergeCell ref="C63:E63"/>
    <mergeCell ref="F63:I63"/>
    <mergeCell ref="C64:E64"/>
    <mergeCell ref="F64:I64"/>
    <mergeCell ref="B65:I65"/>
    <mergeCell ref="D66:I66"/>
  </mergeCells>
  <conditionalFormatting sqref="B68">
    <cfRule type="containsText" dxfId="93" priority="2" operator="containsText" text="OK">
      <formula>NOT(ISERROR(SEARCH("OK",B68)))</formula>
    </cfRule>
    <cfRule type="containsText" dxfId="92" priority="3" operator="containsText" text="Completare la compilazione della presente sezione">
      <formula>NOT(ISERROR(SEARCH("Completare la compilazione della presente sezione",B68)))</formula>
    </cfRule>
  </conditionalFormatting>
  <conditionalFormatting sqref="B68:I68">
    <cfRule type="containsText" dxfId="91" priority="1" operator="containsText" text="Completare">
      <formula>NOT(ISERROR(SEARCH("Completare",B68)))</formula>
    </cfRule>
  </conditionalFormatting>
  <conditionalFormatting sqref="D21:D22">
    <cfRule type="containsText" dxfId="90" priority="14" operator="containsText" text="Inserire le informazioni richieste">
      <formula>NOT(ISERROR(SEARCH("Inserire le informazioni richieste",D21)))</formula>
    </cfRule>
  </conditionalFormatting>
  <conditionalFormatting sqref="E5:E19">
    <cfRule type="containsText" dxfId="89" priority="15" operator="containsText" text="Inserire le informazioni richieste">
      <formula>NOT(ISERROR(SEARCH("Inserire le informazioni richieste",E5)))</formula>
    </cfRule>
  </conditionalFormatting>
  <conditionalFormatting sqref="F24:F30">
    <cfRule type="containsText" dxfId="88" priority="12" operator="containsText" text="Inserire le informazioni richieste">
      <formula>NOT(ISERROR(SEARCH("Inserire le informazioni richieste",F24)))</formula>
    </cfRule>
  </conditionalFormatting>
  <conditionalFormatting sqref="F33">
    <cfRule type="containsText" dxfId="87" priority="11" operator="containsText" text="Inserire le informazioni richieste">
      <formula>NOT(ISERROR(SEARCH("Inserire le informazioni richieste",F33)))</formula>
    </cfRule>
  </conditionalFormatting>
  <conditionalFormatting sqref="F35:F41">
    <cfRule type="containsText" dxfId="86" priority="9" operator="containsText" text="Inserire le informazioni richieste">
      <formula>NOT(ISERROR(SEARCH("Inserire le informazioni richieste",F35)))</formula>
    </cfRule>
  </conditionalFormatting>
  <conditionalFormatting sqref="F44">
    <cfRule type="containsText" dxfId="85" priority="8" operator="containsText" text="Inserire le informazioni richieste">
      <formula>NOT(ISERROR(SEARCH("Inserire le informazioni richieste",F44)))</formula>
    </cfRule>
  </conditionalFormatting>
  <conditionalFormatting sqref="F46:F52">
    <cfRule type="containsText" dxfId="84" priority="5" operator="containsText" text="Inserire le informazioni richieste">
      <formula>NOT(ISERROR(SEARCH("Inserire le informazioni richieste",F46)))</formula>
    </cfRule>
  </conditionalFormatting>
  <conditionalFormatting sqref="F55">
    <cfRule type="containsText" dxfId="83" priority="4" operator="containsText" text="Inserire le informazioni richieste">
      <formula>NOT(ISERROR(SEARCH("Inserire le informazioni richieste",F55)))</formula>
    </cfRule>
  </conditionalFormatting>
  <conditionalFormatting sqref="F62:F64">
    <cfRule type="containsText" dxfId="82" priority="7" operator="containsText" text="Inserire le informazioni richieste">
      <formula>NOT(ISERROR(SEARCH("Inserire le informazioni richieste",F62)))</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C906287-2D69-4F2A-AF1E-546766250E39}">
          <x14:formula1>
            <xm:f>Elenco!$B$30:$B$31</xm:f>
          </x14:formula1>
          <xm:sqref>C66</xm:sqref>
        </x14:dataValidation>
        <x14:dataValidation type="list" allowBlank="1" showInputMessage="1" showErrorMessage="1" xr:uid="{46F35299-3B44-4A44-8CBB-DDF19F925D0B}">
          <x14:formula1>
            <xm:f>Elenco!$A$6:$A$8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1E47-DDF1-4015-B369-685EAC54C0BA}">
  <sheetPr>
    <tabColor theme="6" tint="0.79998168889431442"/>
  </sheetPr>
  <dimension ref="B1:I57"/>
  <sheetViews>
    <sheetView showGridLines="0" view="pageBreakPreview" zoomScale="115" zoomScaleNormal="75" zoomScaleSheetLayoutView="115" workbookViewId="0">
      <selection activeCell="B1" sqref="B1:I2"/>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298</v>
      </c>
      <c r="C1" s="471"/>
      <c r="D1" s="471"/>
      <c r="E1" s="471"/>
      <c r="F1" s="471"/>
      <c r="G1" s="471"/>
      <c r="H1" s="471"/>
      <c r="I1" s="472"/>
    </row>
    <row r="2" spans="2:9"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418"/>
      <c r="E5" s="440" t="s">
        <v>3</v>
      </c>
      <c r="F5" s="440"/>
      <c r="G5" s="39"/>
      <c r="H5" s="39"/>
      <c r="I5" s="239"/>
    </row>
    <row r="6" spans="2:9" ht="30" customHeight="1" x14ac:dyDescent="0.2">
      <c r="B6" s="478" t="s">
        <v>57</v>
      </c>
      <c r="C6" s="479"/>
      <c r="D6" s="211"/>
      <c r="E6" s="440" t="s">
        <v>3</v>
      </c>
      <c r="F6" s="440"/>
      <c r="G6" s="39"/>
      <c r="H6" s="39"/>
      <c r="I6" s="239"/>
    </row>
    <row r="7" spans="2:9" x14ac:dyDescent="0.2">
      <c r="B7" s="480" t="s">
        <v>15</v>
      </c>
      <c r="C7" s="212" t="s">
        <v>16</v>
      </c>
      <c r="D7" s="213"/>
      <c r="E7" s="440" t="s">
        <v>3</v>
      </c>
      <c r="F7" s="440"/>
      <c r="G7" s="39"/>
      <c r="H7" s="39"/>
      <c r="I7" s="239"/>
    </row>
    <row r="8" spans="2:9" x14ac:dyDescent="0.2">
      <c r="B8" s="480"/>
      <c r="C8" s="212" t="s">
        <v>17</v>
      </c>
      <c r="D8" s="213"/>
      <c r="E8" s="440" t="s">
        <v>3</v>
      </c>
      <c r="F8" s="440"/>
      <c r="G8" s="39"/>
      <c r="H8" s="39"/>
      <c r="I8" s="239"/>
    </row>
    <row r="9" spans="2:9" x14ac:dyDescent="0.2">
      <c r="B9" s="480"/>
      <c r="C9" s="212" t="s">
        <v>18</v>
      </c>
      <c r="D9" s="213"/>
      <c r="E9" s="440" t="s">
        <v>3</v>
      </c>
      <c r="F9" s="440"/>
      <c r="G9" s="39"/>
      <c r="H9" s="39"/>
      <c r="I9" s="239"/>
    </row>
    <row r="10" spans="2:9" x14ac:dyDescent="0.2">
      <c r="B10" s="480"/>
      <c r="C10" s="212" t="s">
        <v>19</v>
      </c>
      <c r="D10" s="213"/>
      <c r="E10" s="184"/>
      <c r="F10" s="39"/>
      <c r="G10" s="39"/>
      <c r="H10" s="39"/>
      <c r="I10" s="239"/>
    </row>
    <row r="11" spans="2:9" x14ac:dyDescent="0.2">
      <c r="B11" s="480" t="s">
        <v>20</v>
      </c>
      <c r="C11" s="212" t="s">
        <v>16</v>
      </c>
      <c r="D11" s="213"/>
      <c r="E11" s="440" t="s">
        <v>3</v>
      </c>
      <c r="F11" s="440"/>
      <c r="G11" s="39"/>
      <c r="H11" s="39"/>
      <c r="I11" s="239"/>
    </row>
    <row r="12" spans="2:9" x14ac:dyDescent="0.2">
      <c r="B12" s="480"/>
      <c r="C12" s="212" t="s">
        <v>17</v>
      </c>
      <c r="D12" s="213"/>
      <c r="E12" s="440" t="s">
        <v>3</v>
      </c>
      <c r="F12" s="440"/>
      <c r="G12" s="39"/>
      <c r="H12" s="39"/>
      <c r="I12" s="239"/>
    </row>
    <row r="13" spans="2:9" x14ac:dyDescent="0.2">
      <c r="B13" s="480"/>
      <c r="C13" s="212" t="s">
        <v>18</v>
      </c>
      <c r="D13" s="213"/>
      <c r="E13" s="440" t="s">
        <v>3</v>
      </c>
      <c r="F13" s="440"/>
      <c r="G13" s="39"/>
      <c r="H13" s="39"/>
      <c r="I13" s="239"/>
    </row>
    <row r="14" spans="2:9" x14ac:dyDescent="0.2">
      <c r="B14" s="480"/>
      <c r="C14" s="212" t="s">
        <v>19</v>
      </c>
      <c r="D14" s="213"/>
      <c r="E14" s="184"/>
      <c r="F14" s="39"/>
      <c r="G14" s="39"/>
      <c r="H14" s="39"/>
      <c r="I14" s="239"/>
    </row>
    <row r="15" spans="2:9" x14ac:dyDescent="0.2">
      <c r="B15" s="480" t="s">
        <v>21</v>
      </c>
      <c r="C15" s="212" t="s">
        <v>16</v>
      </c>
      <c r="D15" s="213"/>
      <c r="E15" s="440" t="s">
        <v>3</v>
      </c>
      <c r="F15" s="440"/>
      <c r="G15" s="39"/>
      <c r="H15" s="39"/>
      <c r="I15" s="239"/>
    </row>
    <row r="16" spans="2:9" x14ac:dyDescent="0.2">
      <c r="B16" s="480"/>
      <c r="C16" s="212" t="s">
        <v>17</v>
      </c>
      <c r="D16" s="213"/>
      <c r="E16" s="440" t="s">
        <v>3</v>
      </c>
      <c r="F16" s="440"/>
      <c r="G16" s="39"/>
      <c r="H16" s="39"/>
      <c r="I16" s="239"/>
    </row>
    <row r="17" spans="2:9" x14ac:dyDescent="0.2">
      <c r="B17" s="480"/>
      <c r="C17" s="212" t="s">
        <v>18</v>
      </c>
      <c r="D17" s="213"/>
      <c r="E17" s="440" t="s">
        <v>3</v>
      </c>
      <c r="F17" s="440"/>
      <c r="G17" s="39"/>
      <c r="H17" s="39"/>
      <c r="I17" s="239"/>
    </row>
    <row r="18" spans="2:9" ht="12" thickBot="1" x14ac:dyDescent="0.25">
      <c r="B18" s="517"/>
      <c r="C18" s="214" t="s">
        <v>19</v>
      </c>
      <c r="D18" s="215"/>
      <c r="E18" s="184"/>
      <c r="F18" s="185"/>
      <c r="G18" s="39"/>
      <c r="H18" s="39"/>
      <c r="I18" s="239"/>
    </row>
    <row r="19" spans="2:9" ht="13.5" thickTop="1" thickBot="1" x14ac:dyDescent="0.25">
      <c r="B19" s="453" t="s">
        <v>22</v>
      </c>
      <c r="C19" s="454"/>
      <c r="D19" s="454"/>
      <c r="E19" s="454"/>
      <c r="F19" s="454"/>
      <c r="G19" s="454"/>
      <c r="H19" s="454"/>
      <c r="I19" s="455"/>
    </row>
    <row r="20" spans="2:9" ht="12" thickTop="1" x14ac:dyDescent="0.2">
      <c r="B20" s="216" t="s">
        <v>23</v>
      </c>
      <c r="C20" s="217"/>
      <c r="D20" s="440" t="s">
        <v>3</v>
      </c>
      <c r="E20" s="440"/>
      <c r="F20" s="39"/>
      <c r="G20" s="39"/>
      <c r="H20" s="39"/>
      <c r="I20" s="239"/>
    </row>
    <row r="21" spans="2:9" ht="12" thickBot="1" x14ac:dyDescent="0.25">
      <c r="B21" s="218" t="s">
        <v>24</v>
      </c>
      <c r="C21" s="219"/>
      <c r="D21" s="440" t="s">
        <v>3</v>
      </c>
      <c r="E21" s="440"/>
      <c r="F21" s="39"/>
      <c r="G21" s="39"/>
      <c r="H21" s="39"/>
      <c r="I21" s="239"/>
    </row>
    <row r="22" spans="2:9" ht="13.5" thickTop="1" thickBot="1" x14ac:dyDescent="0.25">
      <c r="B22" s="453" t="s">
        <v>25</v>
      </c>
      <c r="C22" s="454"/>
      <c r="D22" s="454"/>
      <c r="E22" s="454"/>
      <c r="F22" s="454"/>
      <c r="G22" s="454"/>
      <c r="H22" s="454"/>
      <c r="I22" s="455"/>
    </row>
    <row r="23" spans="2:9" ht="18" customHeight="1" thickTop="1" x14ac:dyDescent="0.2">
      <c r="B23" s="216" t="s">
        <v>26</v>
      </c>
      <c r="C23" s="456"/>
      <c r="D23" s="456"/>
      <c r="E23" s="457"/>
      <c r="F23" s="440" t="s">
        <v>3</v>
      </c>
      <c r="G23" s="440"/>
      <c r="H23" s="440"/>
      <c r="I23" s="516"/>
    </row>
    <row r="24" spans="2:9" ht="18" customHeight="1" x14ac:dyDescent="0.2">
      <c r="B24" s="220" t="s">
        <v>27</v>
      </c>
      <c r="C24" s="465"/>
      <c r="D24" s="465"/>
      <c r="E24" s="466"/>
      <c r="F24" s="440" t="s">
        <v>3</v>
      </c>
      <c r="G24" s="440"/>
      <c r="H24" s="440"/>
      <c r="I24" s="516"/>
    </row>
    <row r="25" spans="2:9" ht="18" customHeight="1" x14ac:dyDescent="0.2">
      <c r="B25" s="220" t="s">
        <v>282</v>
      </c>
      <c r="C25" s="465"/>
      <c r="D25" s="465"/>
      <c r="E25" s="466"/>
      <c r="F25" s="440" t="s">
        <v>3</v>
      </c>
      <c r="G25" s="440"/>
      <c r="H25" s="440"/>
      <c r="I25" s="516"/>
    </row>
    <row r="26" spans="2:9" ht="18" customHeight="1" x14ac:dyDescent="0.2">
      <c r="B26" s="220" t="s">
        <v>28</v>
      </c>
      <c r="C26" s="465"/>
      <c r="D26" s="465"/>
      <c r="E26" s="466"/>
      <c r="F26" s="440" t="s">
        <v>3</v>
      </c>
      <c r="G26" s="440"/>
      <c r="H26" s="440"/>
      <c r="I26" s="516"/>
    </row>
    <row r="27" spans="2:9" ht="18" customHeight="1" x14ac:dyDescent="0.2">
      <c r="B27" s="220" t="s">
        <v>29</v>
      </c>
      <c r="C27" s="465"/>
      <c r="D27" s="465"/>
      <c r="E27" s="466"/>
      <c r="F27" s="440" t="s">
        <v>3</v>
      </c>
      <c r="G27" s="440"/>
      <c r="H27" s="440"/>
      <c r="I27" s="516"/>
    </row>
    <row r="28" spans="2:9" ht="18" customHeight="1" x14ac:dyDescent="0.2">
      <c r="B28" s="220" t="s">
        <v>30</v>
      </c>
      <c r="C28" s="465"/>
      <c r="D28" s="465"/>
      <c r="E28" s="466"/>
      <c r="F28" s="440" t="s">
        <v>3</v>
      </c>
      <c r="G28" s="440"/>
      <c r="H28" s="440"/>
      <c r="I28" s="516"/>
    </row>
    <row r="29" spans="2:9" ht="18" customHeight="1" x14ac:dyDescent="0.2">
      <c r="B29" s="220" t="s">
        <v>31</v>
      </c>
      <c r="C29" s="465"/>
      <c r="D29" s="465"/>
      <c r="E29" s="466"/>
      <c r="F29" s="440" t="s">
        <v>3</v>
      </c>
      <c r="G29" s="440"/>
      <c r="H29" s="440"/>
      <c r="I29" s="516"/>
    </row>
    <row r="30" spans="2:9" ht="18" customHeight="1" x14ac:dyDescent="0.2">
      <c r="B30" s="220" t="s">
        <v>32</v>
      </c>
      <c r="C30" s="465"/>
      <c r="D30" s="465"/>
      <c r="E30" s="466"/>
      <c r="F30" s="39"/>
      <c r="G30" s="39"/>
      <c r="H30" s="39"/>
      <c r="I30" s="239"/>
    </row>
    <row r="31" spans="2:9" ht="18" customHeight="1" x14ac:dyDescent="0.2">
      <c r="B31" s="220" t="s">
        <v>33</v>
      </c>
      <c r="C31" s="465"/>
      <c r="D31" s="465"/>
      <c r="E31" s="466"/>
      <c r="F31" s="39"/>
      <c r="G31" s="39"/>
      <c r="H31" s="39"/>
      <c r="I31" s="239"/>
    </row>
    <row r="32" spans="2:9" ht="18" customHeight="1" thickBot="1" x14ac:dyDescent="0.25">
      <c r="B32" s="221" t="s">
        <v>34</v>
      </c>
      <c r="C32" s="512"/>
      <c r="D32" s="512"/>
      <c r="E32" s="513"/>
      <c r="F32" s="440" t="s">
        <v>3</v>
      </c>
      <c r="G32" s="440"/>
      <c r="H32" s="440"/>
      <c r="I32" s="516"/>
    </row>
    <row r="33" spans="2:9" ht="13.5" thickTop="1" thickBot="1" x14ac:dyDescent="0.25">
      <c r="B33" s="453" t="s">
        <v>35</v>
      </c>
      <c r="C33" s="454"/>
      <c r="D33" s="454"/>
      <c r="E33" s="454"/>
      <c r="F33" s="454"/>
      <c r="G33" s="454"/>
      <c r="H33" s="454"/>
      <c r="I33" s="455"/>
    </row>
    <row r="34" spans="2:9" ht="15.95" customHeight="1" thickTop="1" x14ac:dyDescent="0.2">
      <c r="B34" s="216" t="s">
        <v>26</v>
      </c>
      <c r="C34" s="506"/>
      <c r="D34" s="506"/>
      <c r="E34" s="507"/>
      <c r="F34" s="440"/>
      <c r="G34" s="440"/>
      <c r="H34" s="39"/>
      <c r="I34" s="239"/>
    </row>
    <row r="35" spans="2:9" ht="15.95" customHeight="1" x14ac:dyDescent="0.2">
      <c r="B35" s="220" t="s">
        <v>27</v>
      </c>
      <c r="C35" s="461"/>
      <c r="D35" s="461"/>
      <c r="E35" s="462"/>
      <c r="F35" s="440"/>
      <c r="G35" s="440"/>
      <c r="H35" s="39"/>
      <c r="I35" s="239"/>
    </row>
    <row r="36" spans="2:9" ht="15.95" customHeight="1" x14ac:dyDescent="0.2">
      <c r="B36" s="220" t="s">
        <v>282</v>
      </c>
      <c r="C36" s="467"/>
      <c r="D36" s="467"/>
      <c r="E36" s="468"/>
      <c r="F36" s="440"/>
      <c r="G36" s="440"/>
      <c r="H36" s="39"/>
      <c r="I36" s="239"/>
    </row>
    <row r="37" spans="2:9" ht="15.95" customHeight="1" x14ac:dyDescent="0.2">
      <c r="B37" s="220" t="s">
        <v>28</v>
      </c>
      <c r="C37" s="461"/>
      <c r="D37" s="461"/>
      <c r="E37" s="462"/>
      <c r="F37" s="440"/>
      <c r="G37" s="440"/>
      <c r="H37" s="39"/>
      <c r="I37" s="239"/>
    </row>
    <row r="38" spans="2:9" ht="15.95" customHeight="1" x14ac:dyDescent="0.2">
      <c r="B38" s="220" t="s">
        <v>29</v>
      </c>
      <c r="C38" s="461"/>
      <c r="D38" s="461"/>
      <c r="E38" s="462"/>
      <c r="F38" s="440"/>
      <c r="G38" s="440"/>
      <c r="H38" s="39"/>
      <c r="I38" s="239"/>
    </row>
    <row r="39" spans="2:9" ht="15.95" customHeight="1" x14ac:dyDescent="0.2">
      <c r="B39" s="220" t="s">
        <v>30</v>
      </c>
      <c r="C39" s="461"/>
      <c r="D39" s="461"/>
      <c r="E39" s="462"/>
      <c r="F39" s="440"/>
      <c r="G39" s="440"/>
      <c r="H39" s="39"/>
      <c r="I39" s="239"/>
    </row>
    <row r="40" spans="2:9" ht="15.95" customHeight="1" x14ac:dyDescent="0.2">
      <c r="B40" s="220" t="s">
        <v>31</v>
      </c>
      <c r="C40" s="461"/>
      <c r="D40" s="461"/>
      <c r="E40" s="462"/>
      <c r="F40" s="440"/>
      <c r="G40" s="440"/>
      <c r="H40" s="39"/>
      <c r="I40" s="239"/>
    </row>
    <row r="41" spans="2:9" ht="15.95" customHeight="1" x14ac:dyDescent="0.2">
      <c r="B41" s="220" t="s">
        <v>32</v>
      </c>
      <c r="C41" s="461"/>
      <c r="D41" s="461"/>
      <c r="E41" s="462"/>
      <c r="F41" s="39"/>
      <c r="G41" s="39"/>
      <c r="H41" s="39"/>
      <c r="I41" s="239"/>
    </row>
    <row r="42" spans="2:9" ht="15.95" customHeight="1" x14ac:dyDescent="0.2">
      <c r="B42" s="220" t="s">
        <v>33</v>
      </c>
      <c r="C42" s="461"/>
      <c r="D42" s="461"/>
      <c r="E42" s="462"/>
      <c r="F42" s="39"/>
      <c r="G42" s="39"/>
      <c r="H42" s="39"/>
      <c r="I42" s="239"/>
    </row>
    <row r="43" spans="2:9" ht="15.95" customHeight="1" thickBot="1" x14ac:dyDescent="0.25">
      <c r="B43" s="221" t="s">
        <v>34</v>
      </c>
      <c r="C43" s="518"/>
      <c r="D43" s="518"/>
      <c r="E43" s="519"/>
      <c r="F43" s="520"/>
      <c r="G43" s="520"/>
      <c r="H43" s="55"/>
      <c r="I43" s="240"/>
    </row>
    <row r="44" spans="2:9" ht="13.5" thickTop="1" thickBot="1" x14ac:dyDescent="0.25">
      <c r="B44" s="453" t="s">
        <v>36</v>
      </c>
      <c r="C44" s="454"/>
      <c r="D44" s="454"/>
      <c r="E44" s="454"/>
      <c r="F44" s="454"/>
      <c r="G44" s="454"/>
      <c r="H44" s="454"/>
      <c r="I44" s="455"/>
    </row>
    <row r="45" spans="2:9" ht="18" customHeight="1" thickTop="1" x14ac:dyDescent="0.2">
      <c r="B45" s="216" t="s">
        <v>26</v>
      </c>
      <c r="C45" s="456"/>
      <c r="D45" s="456"/>
      <c r="E45" s="457"/>
      <c r="F45" s="440" t="s">
        <v>3</v>
      </c>
      <c r="G45" s="440"/>
      <c r="H45" s="440"/>
      <c r="I45" s="516"/>
    </row>
    <row r="46" spans="2:9" ht="18" customHeight="1" x14ac:dyDescent="0.2">
      <c r="B46" s="220" t="s">
        <v>27</v>
      </c>
      <c r="C46" s="465"/>
      <c r="D46" s="465"/>
      <c r="E46" s="466"/>
      <c r="F46" s="440" t="s">
        <v>3</v>
      </c>
      <c r="G46" s="440"/>
      <c r="H46" s="440"/>
      <c r="I46" s="516"/>
    </row>
    <row r="47" spans="2:9" ht="18" customHeight="1" x14ac:dyDescent="0.2">
      <c r="B47" s="220" t="s">
        <v>282</v>
      </c>
      <c r="C47" s="465"/>
      <c r="D47" s="465"/>
      <c r="E47" s="466"/>
      <c r="F47" s="440" t="s">
        <v>3</v>
      </c>
      <c r="G47" s="440"/>
      <c r="H47" s="440"/>
      <c r="I47" s="516"/>
    </row>
    <row r="48" spans="2:9" ht="18" customHeight="1" x14ac:dyDescent="0.2">
      <c r="B48" s="220" t="s">
        <v>28</v>
      </c>
      <c r="C48" s="465"/>
      <c r="D48" s="465"/>
      <c r="E48" s="466"/>
      <c r="F48" s="440" t="s">
        <v>3</v>
      </c>
      <c r="G48" s="440"/>
      <c r="H48" s="440"/>
      <c r="I48" s="516"/>
    </row>
    <row r="49" spans="2:9" ht="18" customHeight="1" x14ac:dyDescent="0.2">
      <c r="B49" s="220" t="s">
        <v>29</v>
      </c>
      <c r="C49" s="465"/>
      <c r="D49" s="465"/>
      <c r="E49" s="466"/>
      <c r="F49" s="440" t="s">
        <v>3</v>
      </c>
      <c r="G49" s="440"/>
      <c r="H49" s="440"/>
      <c r="I49" s="516"/>
    </row>
    <row r="50" spans="2:9" ht="18" customHeight="1" x14ac:dyDescent="0.2">
      <c r="B50" s="220" t="s">
        <v>30</v>
      </c>
      <c r="C50" s="465"/>
      <c r="D50" s="465"/>
      <c r="E50" s="466"/>
      <c r="F50" s="440" t="s">
        <v>3</v>
      </c>
      <c r="G50" s="440"/>
      <c r="H50" s="440"/>
      <c r="I50" s="516"/>
    </row>
    <row r="51" spans="2:9" ht="18" customHeight="1" x14ac:dyDescent="0.2">
      <c r="B51" s="220" t="s">
        <v>31</v>
      </c>
      <c r="C51" s="465"/>
      <c r="D51" s="465"/>
      <c r="E51" s="466"/>
      <c r="F51" s="440" t="s">
        <v>3</v>
      </c>
      <c r="G51" s="440"/>
      <c r="H51" s="440"/>
      <c r="I51" s="516"/>
    </row>
    <row r="52" spans="2:9" ht="18" customHeight="1" x14ac:dyDescent="0.2">
      <c r="B52" s="220" t="s">
        <v>32</v>
      </c>
      <c r="C52" s="465"/>
      <c r="D52" s="465"/>
      <c r="E52" s="466"/>
      <c r="F52" s="39"/>
      <c r="G52" s="39"/>
      <c r="H52" s="39"/>
      <c r="I52" s="239"/>
    </row>
    <row r="53" spans="2:9" ht="18" customHeight="1" x14ac:dyDescent="0.2">
      <c r="B53" s="220" t="s">
        <v>33</v>
      </c>
      <c r="C53" s="465"/>
      <c r="D53" s="465"/>
      <c r="E53" s="466"/>
      <c r="F53" s="39"/>
      <c r="G53" s="39"/>
      <c r="H53" s="39"/>
      <c r="I53" s="239"/>
    </row>
    <row r="54" spans="2:9" ht="18" customHeight="1" thickBot="1" x14ac:dyDescent="0.25">
      <c r="B54" s="221" t="s">
        <v>34</v>
      </c>
      <c r="C54" s="512"/>
      <c r="D54" s="512"/>
      <c r="E54" s="513"/>
      <c r="F54" s="440" t="s">
        <v>3</v>
      </c>
      <c r="G54" s="440"/>
      <c r="H54" s="440"/>
      <c r="I54" s="516"/>
    </row>
    <row r="55" spans="2:9" ht="12.75" thickTop="1" thickBot="1" x14ac:dyDescent="0.25">
      <c r="B55" s="532"/>
      <c r="C55" s="533"/>
      <c r="D55" s="533"/>
      <c r="E55" s="533"/>
      <c r="F55" s="533"/>
      <c r="G55" s="533"/>
      <c r="H55" s="533"/>
      <c r="I55" s="534"/>
    </row>
    <row r="56" spans="2:9" ht="12.75" thickTop="1" thickBot="1" x14ac:dyDescent="0.25">
      <c r="B56" s="493" t="str">
        <f>IF(DB!D6="","",IF(AND(DB!D8&gt;=1,D5&lt;&gt;"",D6&lt;&gt;"",D7&lt;&gt;"",D8&lt;&gt;"",D9&lt;&gt;"",D11&lt;&gt;"",D12&lt;&gt;"",D13&lt;&gt;"",D15&lt;&gt;"",D16&lt;&gt;"",D17&lt;&gt;"",C20&lt;&gt;"",C21&lt;&gt;"",C23&lt;&gt;"",C24&lt;&gt;"",C25&lt;&gt;"",C26&lt;&gt;"",C27&lt;&gt;"",C28&lt;&gt;"",C29&lt;&gt;"",C32&lt;&gt;"",C45&lt;&gt;"",C46&lt;&gt;"",C47&lt;&gt;"",C48&lt;&gt;"",C49&lt;&gt;"",C50&lt;&gt;"",C51&lt;&gt;"",C54&lt;&gt;""),"OK","Completare o compilare correttamente"))</f>
        <v/>
      </c>
      <c r="C56" s="494"/>
      <c r="D56" s="494"/>
      <c r="E56" s="494"/>
      <c r="F56" s="494"/>
      <c r="G56" s="494"/>
      <c r="H56" s="494"/>
      <c r="I56" s="495"/>
    </row>
    <row r="57" spans="2:9" ht="52.5" customHeight="1" thickTop="1" x14ac:dyDescent="0.2">
      <c r="B57" s="490"/>
      <c r="C57" s="490"/>
      <c r="D57" s="490"/>
      <c r="E57" s="490"/>
      <c r="F57" s="490"/>
      <c r="G57" s="490"/>
      <c r="H57" s="490"/>
      <c r="I57" s="490"/>
    </row>
  </sheetData>
  <sheetProtection algorithmName="SHA-512" hashValue="MErAVanb2bCT5OJvtaiI1mHfpfSXKbGxmArhCFYzVYMmGYKdBOiH5d4b162Khpb/xOXs8qsYGNCQ3gVo4/bdHg==" saltValue="2KYcf1FN3+vXSpG7223UUQ==" spinCount="100000" sheet="1" formatCells="0" formatColumns="0" formatRows="0"/>
  <mergeCells count="81">
    <mergeCell ref="B1:I2"/>
    <mergeCell ref="B4:I4"/>
    <mergeCell ref="B5:C5"/>
    <mergeCell ref="B6:C6"/>
    <mergeCell ref="E5:F5"/>
    <mergeCell ref="E6:F6"/>
    <mergeCell ref="D20:E20"/>
    <mergeCell ref="B7:B10"/>
    <mergeCell ref="E7:F7"/>
    <mergeCell ref="E8:F8"/>
    <mergeCell ref="E9:F9"/>
    <mergeCell ref="B11:B14"/>
    <mergeCell ref="E11:F11"/>
    <mergeCell ref="E12:F12"/>
    <mergeCell ref="E13:F13"/>
    <mergeCell ref="B15:B18"/>
    <mergeCell ref="E15:F15"/>
    <mergeCell ref="E16:F16"/>
    <mergeCell ref="E17:F17"/>
    <mergeCell ref="B19:I19"/>
    <mergeCell ref="D21:E21"/>
    <mergeCell ref="B22:I22"/>
    <mergeCell ref="C23:E23"/>
    <mergeCell ref="F23:I23"/>
    <mergeCell ref="C24:E24"/>
    <mergeCell ref="F24:I24"/>
    <mergeCell ref="C30:E30"/>
    <mergeCell ref="C25:E25"/>
    <mergeCell ref="F25:I25"/>
    <mergeCell ref="C26:E26"/>
    <mergeCell ref="F26:I26"/>
    <mergeCell ref="C27:E27"/>
    <mergeCell ref="F27:I27"/>
    <mergeCell ref="C28:E28"/>
    <mergeCell ref="F28:I28"/>
    <mergeCell ref="C29:E29"/>
    <mergeCell ref="F29:I29"/>
    <mergeCell ref="C31:E31"/>
    <mergeCell ref="C32:E32"/>
    <mergeCell ref="F32:I32"/>
    <mergeCell ref="B33:I33"/>
    <mergeCell ref="C34:E34"/>
    <mergeCell ref="F34:G34"/>
    <mergeCell ref="C35:E35"/>
    <mergeCell ref="F35:G35"/>
    <mergeCell ref="C36:E36"/>
    <mergeCell ref="F36:G36"/>
    <mergeCell ref="C37:E37"/>
    <mergeCell ref="F37:G37"/>
    <mergeCell ref="C45:E45"/>
    <mergeCell ref="F45:I45"/>
    <mergeCell ref="C38:E38"/>
    <mergeCell ref="F38:G38"/>
    <mergeCell ref="C39:E39"/>
    <mergeCell ref="F39:G39"/>
    <mergeCell ref="C40:E40"/>
    <mergeCell ref="F40:G40"/>
    <mergeCell ref="C41:E41"/>
    <mergeCell ref="C42:E42"/>
    <mergeCell ref="C43:E43"/>
    <mergeCell ref="F43:G43"/>
    <mergeCell ref="B44:I44"/>
    <mergeCell ref="C51:E51"/>
    <mergeCell ref="F51:I51"/>
    <mergeCell ref="C46:E46"/>
    <mergeCell ref="F46:I46"/>
    <mergeCell ref="C47:E47"/>
    <mergeCell ref="F47:I47"/>
    <mergeCell ref="C48:E48"/>
    <mergeCell ref="F48:I48"/>
    <mergeCell ref="C49:E49"/>
    <mergeCell ref="F49:I49"/>
    <mergeCell ref="C50:E50"/>
    <mergeCell ref="F50:I50"/>
    <mergeCell ref="B57:I57"/>
    <mergeCell ref="C52:E52"/>
    <mergeCell ref="C53:E53"/>
    <mergeCell ref="C54:E54"/>
    <mergeCell ref="F54:I54"/>
    <mergeCell ref="B55:I55"/>
    <mergeCell ref="B56:I56"/>
  </mergeCells>
  <conditionalFormatting sqref="B56">
    <cfRule type="containsText" dxfId="81" priority="2" operator="containsText" text="OK">
      <formula>NOT(ISERROR(SEARCH("OK",B56)))</formula>
    </cfRule>
    <cfRule type="containsText" dxfId="80" priority="3" operator="containsText" text="Completare la compilazione della presente sezione">
      <formula>NOT(ISERROR(SEARCH("Completare la compilazione della presente sezione",B56)))</formula>
    </cfRule>
  </conditionalFormatting>
  <conditionalFormatting sqref="B56:I56">
    <cfRule type="containsText" dxfId="79" priority="1" operator="containsText" text="Completare">
      <formula>NOT(ISERROR(SEARCH("Completare",B56)))</formula>
    </cfRule>
  </conditionalFormatting>
  <conditionalFormatting sqref="E5:E18 D20:D21">
    <cfRule type="containsText" dxfId="78" priority="13" operator="containsText" text="Inserire le informazioni richieste">
      <formula>NOT(ISERROR(SEARCH("Inserire le informazioni richieste",D5)))</formula>
    </cfRule>
  </conditionalFormatting>
  <conditionalFormatting sqref="F23:F29">
    <cfRule type="containsText" dxfId="77" priority="11" operator="containsText" text="Inserire le informazioni richieste">
      <formula>NOT(ISERROR(SEARCH("Inserire le informazioni richieste",F23)))</formula>
    </cfRule>
  </conditionalFormatting>
  <conditionalFormatting sqref="F32">
    <cfRule type="containsText" dxfId="76" priority="10" operator="containsText" text="Inserire le informazioni richieste">
      <formula>NOT(ISERROR(SEARCH("Inserire le informazioni richieste",F32)))</formula>
    </cfRule>
  </conditionalFormatting>
  <conditionalFormatting sqref="F34:F40">
    <cfRule type="containsText" dxfId="75" priority="8" operator="containsText" text="Inserire le informazioni richieste">
      <formula>NOT(ISERROR(SEARCH("Inserire le informazioni richieste",F34)))</formula>
    </cfRule>
  </conditionalFormatting>
  <conditionalFormatting sqref="F43">
    <cfRule type="containsText" dxfId="74" priority="7" operator="containsText" text="Inserire le informazioni richieste">
      <formula>NOT(ISERROR(SEARCH("Inserire le informazioni richieste",F43)))</formula>
    </cfRule>
  </conditionalFormatting>
  <conditionalFormatting sqref="F45:F51">
    <cfRule type="containsText" dxfId="73" priority="5" operator="containsText" text="Inserire le informazioni richieste">
      <formula>NOT(ISERROR(SEARCH("Inserire le informazioni richieste",F45)))</formula>
    </cfRule>
  </conditionalFormatting>
  <conditionalFormatting sqref="F54">
    <cfRule type="containsText" dxfId="72" priority="4" operator="containsText" text="Inserire le informazioni richieste">
      <formula>NOT(ISERROR(SEARCH("Inserire le informazioni richieste",F54)))</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859CC42-66D9-4B0D-ABC6-8DE5465A5BA0}">
          <x14:formula1>
            <xm:f>Elenco!$E$30:$E$31</xm:f>
          </x14:formula1>
          <xm:sqref>D6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5375-F370-46D5-AB9C-4363F74C4743}">
  <sheetPr codeName="Foglio9">
    <tabColor theme="6" tint="0.79998168889431442"/>
  </sheetPr>
  <dimension ref="B1:I57"/>
  <sheetViews>
    <sheetView showGridLines="0" view="pageBreakPreview" zoomScale="115" zoomScaleNormal="75" zoomScaleSheetLayoutView="115" workbookViewId="0">
      <selection activeCell="B3" sqref="B3"/>
    </sheetView>
  </sheetViews>
  <sheetFormatPr defaultColWidth="9" defaultRowHeight="11.25" x14ac:dyDescent="0.2"/>
  <cols>
    <col min="2" max="2" width="31" customWidth="1"/>
    <col min="3" max="3" width="22.83203125" customWidth="1"/>
    <col min="4" max="4" width="40.5" customWidth="1"/>
    <col min="5" max="5" width="12.5" customWidth="1"/>
    <col min="7" max="9" width="5.83203125" customWidth="1"/>
  </cols>
  <sheetData>
    <row r="1" spans="2:9" ht="15.75" customHeight="1" thickTop="1" x14ac:dyDescent="0.2">
      <c r="B1" s="470" t="s">
        <v>56</v>
      </c>
      <c r="C1" s="471"/>
      <c r="D1" s="471"/>
      <c r="E1" s="471"/>
      <c r="F1" s="471"/>
      <c r="G1" s="471"/>
      <c r="H1" s="471"/>
      <c r="I1" s="472"/>
    </row>
    <row r="2" spans="2:9" ht="10.15" customHeight="1" x14ac:dyDescent="0.2">
      <c r="B2" s="514"/>
      <c r="C2" s="445"/>
      <c r="D2" s="445"/>
      <c r="E2" s="445"/>
      <c r="F2" s="445"/>
      <c r="G2" s="445"/>
      <c r="H2" s="445"/>
      <c r="I2" s="515"/>
    </row>
    <row r="3" spans="2:9" ht="12" thickBot="1" x14ac:dyDescent="0.25">
      <c r="B3" s="238"/>
      <c r="C3" s="39"/>
      <c r="D3" s="39"/>
      <c r="E3" s="39"/>
      <c r="F3" s="39"/>
      <c r="G3" s="39"/>
      <c r="H3" s="39"/>
      <c r="I3" s="239"/>
    </row>
    <row r="4" spans="2:9" ht="13.5" thickTop="1" thickBot="1" x14ac:dyDescent="0.25">
      <c r="B4" s="453" t="s">
        <v>11</v>
      </c>
      <c r="C4" s="454"/>
      <c r="D4" s="454"/>
      <c r="E4" s="454"/>
      <c r="F4" s="454"/>
      <c r="G4" s="454"/>
      <c r="H4" s="454"/>
      <c r="I4" s="455"/>
    </row>
    <row r="5" spans="2:9" ht="28.5" customHeight="1" thickTop="1" x14ac:dyDescent="0.2">
      <c r="B5" s="476" t="s">
        <v>12</v>
      </c>
      <c r="C5" s="477"/>
      <c r="D5" s="418"/>
      <c r="E5" s="440" t="s">
        <v>3</v>
      </c>
      <c r="F5" s="440"/>
      <c r="G5" s="39"/>
      <c r="H5" s="39"/>
      <c r="I5" s="239"/>
    </row>
    <row r="6" spans="2:9" ht="30" customHeight="1" x14ac:dyDescent="0.2">
      <c r="B6" s="478" t="s">
        <v>57</v>
      </c>
      <c r="C6" s="479"/>
      <c r="D6" s="211"/>
      <c r="E6" s="440" t="s">
        <v>3</v>
      </c>
      <c r="F6" s="440"/>
      <c r="G6" s="39"/>
      <c r="H6" s="39"/>
      <c r="I6" s="239"/>
    </row>
    <row r="7" spans="2:9" ht="10.15" customHeight="1" x14ac:dyDescent="0.2">
      <c r="B7" s="480" t="s">
        <v>15</v>
      </c>
      <c r="C7" s="212" t="s">
        <v>16</v>
      </c>
      <c r="D7" s="213"/>
      <c r="E7" s="440" t="s">
        <v>3</v>
      </c>
      <c r="F7" s="440"/>
      <c r="G7" s="39"/>
      <c r="H7" s="39"/>
      <c r="I7" s="239"/>
    </row>
    <row r="8" spans="2:9" ht="10.15" customHeight="1" x14ac:dyDescent="0.2">
      <c r="B8" s="480"/>
      <c r="C8" s="212" t="s">
        <v>17</v>
      </c>
      <c r="D8" s="213"/>
      <c r="E8" s="440" t="s">
        <v>3</v>
      </c>
      <c r="F8" s="440"/>
      <c r="G8" s="39"/>
      <c r="H8" s="39"/>
      <c r="I8" s="239"/>
    </row>
    <row r="9" spans="2:9" ht="10.15" customHeight="1" x14ac:dyDescent="0.2">
      <c r="B9" s="480"/>
      <c r="C9" s="212" t="s">
        <v>18</v>
      </c>
      <c r="D9" s="213"/>
      <c r="E9" s="440" t="s">
        <v>3</v>
      </c>
      <c r="F9" s="440"/>
      <c r="G9" s="39"/>
      <c r="H9" s="39"/>
      <c r="I9" s="239"/>
    </row>
    <row r="10" spans="2:9" x14ac:dyDescent="0.2">
      <c r="B10" s="480"/>
      <c r="C10" s="212" t="s">
        <v>19</v>
      </c>
      <c r="D10" s="213"/>
      <c r="E10" s="184"/>
      <c r="F10" s="39"/>
      <c r="G10" s="39"/>
      <c r="H10" s="39"/>
      <c r="I10" s="239"/>
    </row>
    <row r="11" spans="2:9" ht="10.15" customHeight="1" x14ac:dyDescent="0.2">
      <c r="B11" s="480" t="s">
        <v>20</v>
      </c>
      <c r="C11" s="212" t="s">
        <v>16</v>
      </c>
      <c r="D11" s="213"/>
      <c r="E11" s="440" t="s">
        <v>3</v>
      </c>
      <c r="F11" s="440"/>
      <c r="G11" s="39"/>
      <c r="H11" s="39"/>
      <c r="I11" s="239"/>
    </row>
    <row r="12" spans="2:9" ht="10.15" customHeight="1" x14ac:dyDescent="0.2">
      <c r="B12" s="480"/>
      <c r="C12" s="212" t="s">
        <v>17</v>
      </c>
      <c r="D12" s="213"/>
      <c r="E12" s="440" t="s">
        <v>3</v>
      </c>
      <c r="F12" s="440"/>
      <c r="G12" s="39"/>
      <c r="H12" s="39"/>
      <c r="I12" s="239"/>
    </row>
    <row r="13" spans="2:9" ht="10.15" customHeight="1" x14ac:dyDescent="0.2">
      <c r="B13" s="480"/>
      <c r="C13" s="212" t="s">
        <v>18</v>
      </c>
      <c r="D13" s="213"/>
      <c r="E13" s="440" t="s">
        <v>3</v>
      </c>
      <c r="F13" s="440"/>
      <c r="G13" s="39"/>
      <c r="H13" s="39"/>
      <c r="I13" s="239"/>
    </row>
    <row r="14" spans="2:9" x14ac:dyDescent="0.2">
      <c r="B14" s="480"/>
      <c r="C14" s="212" t="s">
        <v>19</v>
      </c>
      <c r="D14" s="213"/>
      <c r="E14" s="184"/>
      <c r="F14" s="39"/>
      <c r="G14" s="39"/>
      <c r="H14" s="39"/>
      <c r="I14" s="239"/>
    </row>
    <row r="15" spans="2:9" ht="10.15" customHeight="1" x14ac:dyDescent="0.2">
      <c r="B15" s="480" t="s">
        <v>21</v>
      </c>
      <c r="C15" s="212" t="s">
        <v>16</v>
      </c>
      <c r="D15" s="213"/>
      <c r="E15" s="440" t="s">
        <v>3</v>
      </c>
      <c r="F15" s="440"/>
      <c r="G15" s="39"/>
      <c r="H15" s="39"/>
      <c r="I15" s="239"/>
    </row>
    <row r="16" spans="2:9" ht="10.15" customHeight="1" x14ac:dyDescent="0.2">
      <c r="B16" s="480"/>
      <c r="C16" s="212" t="s">
        <v>17</v>
      </c>
      <c r="D16" s="213"/>
      <c r="E16" s="440" t="s">
        <v>3</v>
      </c>
      <c r="F16" s="440"/>
      <c r="G16" s="39"/>
      <c r="H16" s="39"/>
      <c r="I16" s="239"/>
    </row>
    <row r="17" spans="2:9" ht="10.15" customHeight="1" x14ac:dyDescent="0.2">
      <c r="B17" s="480"/>
      <c r="C17" s="212" t="s">
        <v>18</v>
      </c>
      <c r="D17" s="213"/>
      <c r="E17" s="440" t="s">
        <v>3</v>
      </c>
      <c r="F17" s="440"/>
      <c r="G17" s="39"/>
      <c r="H17" s="39"/>
      <c r="I17" s="239"/>
    </row>
    <row r="18" spans="2:9" ht="12" thickBot="1" x14ac:dyDescent="0.25">
      <c r="B18" s="517"/>
      <c r="C18" s="214" t="s">
        <v>19</v>
      </c>
      <c r="D18" s="215"/>
      <c r="E18" s="184"/>
      <c r="F18" s="185"/>
      <c r="G18" s="39"/>
      <c r="H18" s="39"/>
      <c r="I18" s="239"/>
    </row>
    <row r="19" spans="2:9" ht="13.5" thickTop="1" thickBot="1" x14ac:dyDescent="0.25">
      <c r="B19" s="453" t="s">
        <v>22</v>
      </c>
      <c r="C19" s="454"/>
      <c r="D19" s="454"/>
      <c r="E19" s="454"/>
      <c r="F19" s="454"/>
      <c r="G19" s="454"/>
      <c r="H19" s="454"/>
      <c r="I19" s="455"/>
    </row>
    <row r="20" spans="2:9" ht="12" thickTop="1" x14ac:dyDescent="0.2">
      <c r="B20" s="216" t="s">
        <v>23</v>
      </c>
      <c r="C20" s="217"/>
      <c r="D20" s="440" t="s">
        <v>3</v>
      </c>
      <c r="E20" s="440"/>
      <c r="F20" s="39"/>
      <c r="G20" s="39"/>
      <c r="H20" s="39"/>
      <c r="I20" s="239"/>
    </row>
    <row r="21" spans="2:9" ht="12" thickBot="1" x14ac:dyDescent="0.25">
      <c r="B21" s="218" t="s">
        <v>24</v>
      </c>
      <c r="C21" s="219"/>
      <c r="D21" s="440" t="s">
        <v>3</v>
      </c>
      <c r="E21" s="440"/>
      <c r="F21" s="39"/>
      <c r="G21" s="39"/>
      <c r="H21" s="39"/>
      <c r="I21" s="239"/>
    </row>
    <row r="22" spans="2:9" ht="13.5" thickTop="1" thickBot="1" x14ac:dyDescent="0.25">
      <c r="B22" s="453" t="s">
        <v>25</v>
      </c>
      <c r="C22" s="454"/>
      <c r="D22" s="454"/>
      <c r="E22" s="454"/>
      <c r="F22" s="454"/>
      <c r="G22" s="454"/>
      <c r="H22" s="454"/>
      <c r="I22" s="455"/>
    </row>
    <row r="23" spans="2:9" ht="18" customHeight="1" thickTop="1" x14ac:dyDescent="0.2">
      <c r="B23" s="216" t="s">
        <v>26</v>
      </c>
      <c r="C23" s="456"/>
      <c r="D23" s="456"/>
      <c r="E23" s="457"/>
      <c r="F23" s="440" t="s">
        <v>3</v>
      </c>
      <c r="G23" s="440"/>
      <c r="H23" s="440"/>
      <c r="I23" s="516"/>
    </row>
    <row r="24" spans="2:9" ht="18" customHeight="1" x14ac:dyDescent="0.2">
      <c r="B24" s="220" t="s">
        <v>27</v>
      </c>
      <c r="C24" s="465"/>
      <c r="D24" s="465"/>
      <c r="E24" s="466"/>
      <c r="F24" s="440" t="s">
        <v>3</v>
      </c>
      <c r="G24" s="440"/>
      <c r="H24" s="440"/>
      <c r="I24" s="516"/>
    </row>
    <row r="25" spans="2:9" ht="18" customHeight="1" x14ac:dyDescent="0.2">
      <c r="B25" s="220" t="s">
        <v>282</v>
      </c>
      <c r="C25" s="465"/>
      <c r="D25" s="465"/>
      <c r="E25" s="466"/>
      <c r="F25" s="440" t="s">
        <v>3</v>
      </c>
      <c r="G25" s="440"/>
      <c r="H25" s="440"/>
      <c r="I25" s="516"/>
    </row>
    <row r="26" spans="2:9" ht="18" customHeight="1" x14ac:dyDescent="0.2">
      <c r="B26" s="220" t="s">
        <v>28</v>
      </c>
      <c r="C26" s="465"/>
      <c r="D26" s="465"/>
      <c r="E26" s="466"/>
      <c r="F26" s="440" t="s">
        <v>3</v>
      </c>
      <c r="G26" s="440"/>
      <c r="H26" s="440"/>
      <c r="I26" s="516"/>
    </row>
    <row r="27" spans="2:9" ht="18" customHeight="1" x14ac:dyDescent="0.2">
      <c r="B27" s="220" t="s">
        <v>29</v>
      </c>
      <c r="C27" s="465"/>
      <c r="D27" s="465"/>
      <c r="E27" s="466"/>
      <c r="F27" s="440" t="s">
        <v>3</v>
      </c>
      <c r="G27" s="440"/>
      <c r="H27" s="440"/>
      <c r="I27" s="516"/>
    </row>
    <row r="28" spans="2:9" ht="18" customHeight="1" x14ac:dyDescent="0.2">
      <c r="B28" s="220" t="s">
        <v>30</v>
      </c>
      <c r="C28" s="465"/>
      <c r="D28" s="465"/>
      <c r="E28" s="466"/>
      <c r="F28" s="440" t="s">
        <v>3</v>
      </c>
      <c r="G28" s="440"/>
      <c r="H28" s="440"/>
      <c r="I28" s="516"/>
    </row>
    <row r="29" spans="2:9" ht="18" customHeight="1" x14ac:dyDescent="0.2">
      <c r="B29" s="220" t="s">
        <v>31</v>
      </c>
      <c r="C29" s="465"/>
      <c r="D29" s="465"/>
      <c r="E29" s="466"/>
      <c r="F29" s="440" t="s">
        <v>3</v>
      </c>
      <c r="G29" s="440"/>
      <c r="H29" s="440"/>
      <c r="I29" s="516"/>
    </row>
    <row r="30" spans="2:9" ht="18" customHeight="1" x14ac:dyDescent="0.2">
      <c r="B30" s="220" t="s">
        <v>32</v>
      </c>
      <c r="C30" s="465"/>
      <c r="D30" s="465"/>
      <c r="E30" s="466"/>
      <c r="F30" s="39"/>
      <c r="G30" s="39"/>
      <c r="H30" s="39"/>
      <c r="I30" s="239"/>
    </row>
    <row r="31" spans="2:9" ht="18" customHeight="1" x14ac:dyDescent="0.2">
      <c r="B31" s="220" t="s">
        <v>33</v>
      </c>
      <c r="C31" s="465"/>
      <c r="D31" s="465"/>
      <c r="E31" s="466"/>
      <c r="F31" s="39"/>
      <c r="G31" s="39"/>
      <c r="H31" s="39"/>
      <c r="I31" s="239"/>
    </row>
    <row r="32" spans="2:9" ht="18" customHeight="1" thickBot="1" x14ac:dyDescent="0.25">
      <c r="B32" s="221" t="s">
        <v>34</v>
      </c>
      <c r="C32" s="512"/>
      <c r="D32" s="512"/>
      <c r="E32" s="513"/>
      <c r="F32" s="440" t="s">
        <v>3</v>
      </c>
      <c r="G32" s="440"/>
      <c r="H32" s="440"/>
      <c r="I32" s="516"/>
    </row>
    <row r="33" spans="2:9" ht="13.5" thickTop="1" thickBot="1" x14ac:dyDescent="0.25">
      <c r="B33" s="453" t="s">
        <v>35</v>
      </c>
      <c r="C33" s="454"/>
      <c r="D33" s="454"/>
      <c r="E33" s="454"/>
      <c r="F33" s="454"/>
      <c r="G33" s="454"/>
      <c r="H33" s="454"/>
      <c r="I33" s="455"/>
    </row>
    <row r="34" spans="2:9" ht="15.95" customHeight="1" thickTop="1" x14ac:dyDescent="0.2">
      <c r="B34" s="216" t="s">
        <v>26</v>
      </c>
      <c r="C34" s="506"/>
      <c r="D34" s="506"/>
      <c r="E34" s="507"/>
      <c r="F34" s="440"/>
      <c r="G34" s="440"/>
      <c r="H34" s="39"/>
      <c r="I34" s="239"/>
    </row>
    <row r="35" spans="2:9" ht="15.95" customHeight="1" x14ac:dyDescent="0.2">
      <c r="B35" s="220" t="s">
        <v>27</v>
      </c>
      <c r="C35" s="461"/>
      <c r="D35" s="461"/>
      <c r="E35" s="462"/>
      <c r="F35" s="440"/>
      <c r="G35" s="440"/>
      <c r="H35" s="39"/>
      <c r="I35" s="239"/>
    </row>
    <row r="36" spans="2:9" ht="15.95" customHeight="1" x14ac:dyDescent="0.2">
      <c r="B36" s="220" t="s">
        <v>282</v>
      </c>
      <c r="C36" s="467"/>
      <c r="D36" s="467"/>
      <c r="E36" s="468"/>
      <c r="F36" s="440"/>
      <c r="G36" s="440"/>
      <c r="H36" s="39"/>
      <c r="I36" s="239"/>
    </row>
    <row r="37" spans="2:9" ht="15.95" customHeight="1" x14ac:dyDescent="0.2">
      <c r="B37" s="220" t="s">
        <v>28</v>
      </c>
      <c r="C37" s="461"/>
      <c r="D37" s="461"/>
      <c r="E37" s="462"/>
      <c r="F37" s="440"/>
      <c r="G37" s="440"/>
      <c r="H37" s="39"/>
      <c r="I37" s="239"/>
    </row>
    <row r="38" spans="2:9" ht="15.95" customHeight="1" x14ac:dyDescent="0.2">
      <c r="B38" s="220" t="s">
        <v>29</v>
      </c>
      <c r="C38" s="461"/>
      <c r="D38" s="461"/>
      <c r="E38" s="462"/>
      <c r="F38" s="440"/>
      <c r="G38" s="440"/>
      <c r="H38" s="39"/>
      <c r="I38" s="239"/>
    </row>
    <row r="39" spans="2:9" ht="15.95" customHeight="1" x14ac:dyDescent="0.2">
      <c r="B39" s="220" t="s">
        <v>30</v>
      </c>
      <c r="C39" s="461"/>
      <c r="D39" s="461"/>
      <c r="E39" s="462"/>
      <c r="F39" s="440"/>
      <c r="G39" s="440"/>
      <c r="H39" s="39"/>
      <c r="I39" s="239"/>
    </row>
    <row r="40" spans="2:9" ht="15.95" customHeight="1" x14ac:dyDescent="0.2">
      <c r="B40" s="220" t="s">
        <v>31</v>
      </c>
      <c r="C40" s="461"/>
      <c r="D40" s="461"/>
      <c r="E40" s="462"/>
      <c r="F40" s="440"/>
      <c r="G40" s="440"/>
      <c r="H40" s="39"/>
      <c r="I40" s="239"/>
    </row>
    <row r="41" spans="2:9" ht="15.95" customHeight="1" x14ac:dyDescent="0.2">
      <c r="B41" s="220" t="s">
        <v>32</v>
      </c>
      <c r="C41" s="461"/>
      <c r="D41" s="461"/>
      <c r="E41" s="462"/>
      <c r="F41" s="39"/>
      <c r="G41" s="39"/>
      <c r="H41" s="39"/>
      <c r="I41" s="239"/>
    </row>
    <row r="42" spans="2:9" ht="15.95" customHeight="1" x14ac:dyDescent="0.2">
      <c r="B42" s="220" t="s">
        <v>33</v>
      </c>
      <c r="C42" s="461"/>
      <c r="D42" s="461"/>
      <c r="E42" s="462"/>
      <c r="F42" s="39"/>
      <c r="G42" s="39"/>
      <c r="H42" s="39"/>
      <c r="I42" s="239"/>
    </row>
    <row r="43" spans="2:9" ht="15.95" customHeight="1" thickBot="1" x14ac:dyDescent="0.25">
      <c r="B43" s="221" t="s">
        <v>34</v>
      </c>
      <c r="C43" s="518"/>
      <c r="D43" s="518"/>
      <c r="E43" s="519"/>
      <c r="F43" s="520"/>
      <c r="G43" s="520"/>
      <c r="H43" s="55"/>
      <c r="I43" s="240"/>
    </row>
    <row r="44" spans="2:9" ht="13.5" thickTop="1" thickBot="1" x14ac:dyDescent="0.25">
      <c r="B44" s="453" t="s">
        <v>36</v>
      </c>
      <c r="C44" s="454"/>
      <c r="D44" s="454"/>
      <c r="E44" s="454"/>
      <c r="F44" s="454"/>
      <c r="G44" s="454"/>
      <c r="H44" s="454"/>
      <c r="I44" s="455"/>
    </row>
    <row r="45" spans="2:9" ht="18" customHeight="1" thickTop="1" x14ac:dyDescent="0.2">
      <c r="B45" s="216" t="s">
        <v>26</v>
      </c>
      <c r="C45" s="456"/>
      <c r="D45" s="456"/>
      <c r="E45" s="457"/>
      <c r="F45" s="440" t="s">
        <v>3</v>
      </c>
      <c r="G45" s="440"/>
      <c r="H45" s="440"/>
      <c r="I45" s="516"/>
    </row>
    <row r="46" spans="2:9" ht="18" customHeight="1" x14ac:dyDescent="0.2">
      <c r="B46" s="220" t="s">
        <v>27</v>
      </c>
      <c r="C46" s="465"/>
      <c r="D46" s="465"/>
      <c r="E46" s="466"/>
      <c r="F46" s="440" t="s">
        <v>3</v>
      </c>
      <c r="G46" s="440"/>
      <c r="H46" s="440"/>
      <c r="I46" s="516"/>
    </row>
    <row r="47" spans="2:9" ht="18" customHeight="1" x14ac:dyDescent="0.2">
      <c r="B47" s="220" t="s">
        <v>282</v>
      </c>
      <c r="C47" s="465"/>
      <c r="D47" s="465"/>
      <c r="E47" s="466"/>
      <c r="F47" s="440" t="s">
        <v>3</v>
      </c>
      <c r="G47" s="440"/>
      <c r="H47" s="440"/>
      <c r="I47" s="516"/>
    </row>
    <row r="48" spans="2:9" ht="18" customHeight="1" x14ac:dyDescent="0.2">
      <c r="B48" s="220" t="s">
        <v>28</v>
      </c>
      <c r="C48" s="465"/>
      <c r="D48" s="465"/>
      <c r="E48" s="466"/>
      <c r="F48" s="440" t="s">
        <v>3</v>
      </c>
      <c r="G48" s="440"/>
      <c r="H48" s="440"/>
      <c r="I48" s="516"/>
    </row>
    <row r="49" spans="2:9" ht="18" customHeight="1" x14ac:dyDescent="0.2">
      <c r="B49" s="220" t="s">
        <v>29</v>
      </c>
      <c r="C49" s="465"/>
      <c r="D49" s="465"/>
      <c r="E49" s="466"/>
      <c r="F49" s="440" t="s">
        <v>3</v>
      </c>
      <c r="G49" s="440"/>
      <c r="H49" s="440"/>
      <c r="I49" s="516"/>
    </row>
    <row r="50" spans="2:9" ht="18" customHeight="1" x14ac:dyDescent="0.2">
      <c r="B50" s="220" t="s">
        <v>30</v>
      </c>
      <c r="C50" s="465"/>
      <c r="D50" s="465"/>
      <c r="E50" s="466"/>
      <c r="F50" s="440" t="s">
        <v>3</v>
      </c>
      <c r="G50" s="440"/>
      <c r="H50" s="440"/>
      <c r="I50" s="516"/>
    </row>
    <row r="51" spans="2:9" ht="18" customHeight="1" x14ac:dyDescent="0.2">
      <c r="B51" s="220" t="s">
        <v>31</v>
      </c>
      <c r="C51" s="465"/>
      <c r="D51" s="465"/>
      <c r="E51" s="466"/>
      <c r="F51" s="440" t="s">
        <v>3</v>
      </c>
      <c r="G51" s="440"/>
      <c r="H51" s="440"/>
      <c r="I51" s="516"/>
    </row>
    <row r="52" spans="2:9" ht="18" customHeight="1" x14ac:dyDescent="0.2">
      <c r="B52" s="220" t="s">
        <v>32</v>
      </c>
      <c r="C52" s="465"/>
      <c r="D52" s="465"/>
      <c r="E52" s="466"/>
      <c r="F52" s="39"/>
      <c r="G52" s="39"/>
      <c r="H52" s="39"/>
      <c r="I52" s="239"/>
    </row>
    <row r="53" spans="2:9" ht="18" customHeight="1" x14ac:dyDescent="0.2">
      <c r="B53" s="220" t="s">
        <v>33</v>
      </c>
      <c r="C53" s="465"/>
      <c r="D53" s="465"/>
      <c r="E53" s="466"/>
      <c r="F53" s="39"/>
      <c r="G53" s="39"/>
      <c r="H53" s="39"/>
      <c r="I53" s="239"/>
    </row>
    <row r="54" spans="2:9" ht="18" customHeight="1" thickBot="1" x14ac:dyDescent="0.25">
      <c r="B54" s="221" t="s">
        <v>34</v>
      </c>
      <c r="C54" s="512"/>
      <c r="D54" s="512"/>
      <c r="E54" s="513"/>
      <c r="F54" s="440" t="s">
        <v>3</v>
      </c>
      <c r="G54" s="440"/>
      <c r="H54" s="440"/>
      <c r="I54" s="516"/>
    </row>
    <row r="55" spans="2:9" ht="12.75" thickTop="1" thickBot="1" x14ac:dyDescent="0.25">
      <c r="B55" s="496"/>
      <c r="C55" s="497"/>
      <c r="D55" s="497"/>
      <c r="E55" s="497"/>
      <c r="F55" s="497"/>
      <c r="G55" s="497"/>
      <c r="H55" s="497"/>
      <c r="I55" s="498"/>
    </row>
    <row r="56" spans="2:9" ht="12.75" thickTop="1" thickBot="1" x14ac:dyDescent="0.25">
      <c r="B56" s="493" t="str">
        <f>IF(DB!D6="","",IF(DB!D8=1,"OK",IF(AND(DB!D8=2,D5&lt;&gt;"",D6&lt;&gt;"",D7&lt;&gt;"",D8&lt;&gt;"",D9&lt;&gt;"",D11&lt;&gt;"",D12&lt;&gt;"",D13&lt;&gt;"",D15&lt;&gt;"",D16&lt;&gt;"",D17&lt;&gt;"",C20&lt;&gt;"",C21&lt;&gt;"",C23&lt;&gt;"",C24&lt;&gt;"",C25&lt;&gt;"",C26&lt;&gt;"",C27&lt;&gt;"",C28&lt;&gt;"",C29&lt;&gt;"",C32&lt;&gt;"",C45&lt;&gt;"",C46&lt;&gt;"",C47&lt;&gt;"",C48&lt;&gt;"",C49&lt;&gt;"",C50&lt;&gt;"",C51&lt;&gt;"",C54&lt;&gt;""),"OK","Completare o compilare correttamente")))</f>
        <v/>
      </c>
      <c r="C56" s="494"/>
      <c r="D56" s="494"/>
      <c r="E56" s="494"/>
      <c r="F56" s="494"/>
      <c r="G56" s="494"/>
      <c r="H56" s="494"/>
      <c r="I56" s="495"/>
    </row>
    <row r="57" spans="2:9" ht="52.5" customHeight="1" thickTop="1" x14ac:dyDescent="0.2">
      <c r="B57" s="490"/>
      <c r="C57" s="490"/>
      <c r="D57" s="490"/>
      <c r="E57" s="490"/>
      <c r="F57" s="490"/>
      <c r="G57" s="490"/>
      <c r="H57" s="490"/>
      <c r="I57" s="490"/>
    </row>
  </sheetData>
  <sheetProtection algorithmName="SHA-512" hashValue="0PTAlGDKfATiJHVtE4yLzrdONeZF8FAC1qjvWiCgziPLcq0K9xu6KJxkFJEZTMvuAJoWVJ2ksdOqrpjPONS8Yg==" saltValue="WOatpdPz3gylzGRLbB/o9Q==" spinCount="100000" sheet="1" formatCells="0" formatColumns="0" formatRows="0"/>
  <mergeCells count="81">
    <mergeCell ref="B1:I2"/>
    <mergeCell ref="B4:I4"/>
    <mergeCell ref="B5:C5"/>
    <mergeCell ref="E5:F5"/>
    <mergeCell ref="B6:C6"/>
    <mergeCell ref="E6:F6"/>
    <mergeCell ref="D20:E20"/>
    <mergeCell ref="B7:B10"/>
    <mergeCell ref="E7:F7"/>
    <mergeCell ref="E8:F8"/>
    <mergeCell ref="E9:F9"/>
    <mergeCell ref="B11:B14"/>
    <mergeCell ref="E11:F11"/>
    <mergeCell ref="E12:F12"/>
    <mergeCell ref="E13:F13"/>
    <mergeCell ref="B15:B18"/>
    <mergeCell ref="E15:F15"/>
    <mergeCell ref="E16:F16"/>
    <mergeCell ref="E17:F17"/>
    <mergeCell ref="B19:I19"/>
    <mergeCell ref="D21:E21"/>
    <mergeCell ref="B22:I22"/>
    <mergeCell ref="C23:E23"/>
    <mergeCell ref="F23:I23"/>
    <mergeCell ref="C24:E24"/>
    <mergeCell ref="F24:I24"/>
    <mergeCell ref="C30:E30"/>
    <mergeCell ref="C25:E25"/>
    <mergeCell ref="F25:I25"/>
    <mergeCell ref="C26:E26"/>
    <mergeCell ref="F26:I26"/>
    <mergeCell ref="C27:E27"/>
    <mergeCell ref="F27:I27"/>
    <mergeCell ref="C28:E28"/>
    <mergeCell ref="F28:I28"/>
    <mergeCell ref="C29:E29"/>
    <mergeCell ref="F29:I29"/>
    <mergeCell ref="C31:E31"/>
    <mergeCell ref="C32:E32"/>
    <mergeCell ref="F32:I32"/>
    <mergeCell ref="B33:I33"/>
    <mergeCell ref="C34:E34"/>
    <mergeCell ref="F34:G34"/>
    <mergeCell ref="C35:E35"/>
    <mergeCell ref="F35:G35"/>
    <mergeCell ref="C36:E36"/>
    <mergeCell ref="F36:G36"/>
    <mergeCell ref="C37:E37"/>
    <mergeCell ref="F37:G37"/>
    <mergeCell ref="C45:E45"/>
    <mergeCell ref="F45:I45"/>
    <mergeCell ref="C38:E38"/>
    <mergeCell ref="F38:G38"/>
    <mergeCell ref="C39:E39"/>
    <mergeCell ref="F39:G39"/>
    <mergeCell ref="C40:E40"/>
    <mergeCell ref="F40:G40"/>
    <mergeCell ref="C41:E41"/>
    <mergeCell ref="C42:E42"/>
    <mergeCell ref="C43:E43"/>
    <mergeCell ref="F43:G43"/>
    <mergeCell ref="B44:I44"/>
    <mergeCell ref="C51:E51"/>
    <mergeCell ref="F51:I51"/>
    <mergeCell ref="C46:E46"/>
    <mergeCell ref="F46:I46"/>
    <mergeCell ref="C47:E47"/>
    <mergeCell ref="F47:I47"/>
    <mergeCell ref="C48:E48"/>
    <mergeCell ref="F48:I48"/>
    <mergeCell ref="C49:E49"/>
    <mergeCell ref="F49:I49"/>
    <mergeCell ref="C50:E50"/>
    <mergeCell ref="F50:I50"/>
    <mergeCell ref="B57:I57"/>
    <mergeCell ref="C52:E52"/>
    <mergeCell ref="C53:E53"/>
    <mergeCell ref="C54:E54"/>
    <mergeCell ref="F54:I54"/>
    <mergeCell ref="B55:I55"/>
    <mergeCell ref="B56:I56"/>
  </mergeCells>
  <conditionalFormatting sqref="B56">
    <cfRule type="containsText" dxfId="71" priority="2" operator="containsText" text="OK">
      <formula>NOT(ISERROR(SEARCH("OK",B56)))</formula>
    </cfRule>
    <cfRule type="containsText" dxfId="70" priority="3" operator="containsText" text="Completare la compilazione della presente sezione">
      <formula>NOT(ISERROR(SEARCH("Completare la compilazione della presente sezione",B56)))</formula>
    </cfRule>
  </conditionalFormatting>
  <conditionalFormatting sqref="B56:I56">
    <cfRule type="containsText" dxfId="69" priority="1" operator="containsText" text="Completare">
      <formula>NOT(ISERROR(SEARCH("Completare",B56)))</formula>
    </cfRule>
  </conditionalFormatting>
  <conditionalFormatting sqref="E5:E18 D20:D21">
    <cfRule type="containsText" dxfId="68" priority="13" operator="containsText" text="Inserire le informazioni richieste">
      <formula>NOT(ISERROR(SEARCH("Inserire le informazioni richieste",D5)))</formula>
    </cfRule>
  </conditionalFormatting>
  <conditionalFormatting sqref="F23:F29">
    <cfRule type="containsText" dxfId="67" priority="11" operator="containsText" text="Inserire le informazioni richieste">
      <formula>NOT(ISERROR(SEARCH("Inserire le informazioni richieste",F23)))</formula>
    </cfRule>
  </conditionalFormatting>
  <conditionalFormatting sqref="F32">
    <cfRule type="containsText" dxfId="66" priority="10" operator="containsText" text="Inserire le informazioni richieste">
      <formula>NOT(ISERROR(SEARCH("Inserire le informazioni richieste",F32)))</formula>
    </cfRule>
  </conditionalFormatting>
  <conditionalFormatting sqref="F34:F40">
    <cfRule type="containsText" dxfId="65" priority="8" operator="containsText" text="Inserire le informazioni richieste">
      <formula>NOT(ISERROR(SEARCH("Inserire le informazioni richieste",F34)))</formula>
    </cfRule>
  </conditionalFormatting>
  <conditionalFormatting sqref="F43">
    <cfRule type="containsText" dxfId="64" priority="7" operator="containsText" text="Inserire le informazioni richieste">
      <formula>NOT(ISERROR(SEARCH("Inserire le informazioni richieste",F43)))</formula>
    </cfRule>
  </conditionalFormatting>
  <conditionalFormatting sqref="F45:F51">
    <cfRule type="containsText" dxfId="63" priority="5" operator="containsText" text="Inserire le informazioni richieste">
      <formula>NOT(ISERROR(SEARCH("Inserire le informazioni richieste",F45)))</formula>
    </cfRule>
  </conditionalFormatting>
  <conditionalFormatting sqref="F54">
    <cfRule type="containsText" dxfId="62" priority="4" operator="containsText" text="Inserire le informazioni richieste">
      <formula>NOT(ISERROR(SEARCH("Inserire le informazioni richieste",F54)))</formula>
    </cfRule>
  </conditionalFormatting>
  <printOptions horizontalCentered="1" verticalCentered="1"/>
  <pageMargins left="0.11811023622047245" right="0.11811023622047245" top="0.15748031496062992" bottom="0.15748031496062992" header="0.31496062992125984" footer="0.31496062992125984"/>
  <pageSetup paperSize="9" scale="90" orientation="portrait" horizontalDpi="1200" verticalDpi="1200" r:id="rId1"/>
  <headerFooter>
    <oddFooter>Pagina &amp;P di &amp;N</oddFooter>
  </headerFooter>
  <rowBreaks count="1" manualBreakCount="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5920916-0612-4A95-B62B-14A3B1E64CA6}">
          <x14:formula1>
            <xm:f>Elenco!$E$30:$E$31</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AEF6980BC36BD41A17E9E62647F3A94" ma:contentTypeVersion="14" ma:contentTypeDescription="Creare un nuovo documento." ma:contentTypeScope="" ma:versionID="1918252a21ec6a5edfb23c67737e60f8">
  <xsd:schema xmlns:xsd="http://www.w3.org/2001/XMLSchema" xmlns:xs="http://www.w3.org/2001/XMLSchema" xmlns:p="http://schemas.microsoft.com/office/2006/metadata/properties" xmlns:ns2="93e29b43-58cd-4828-b909-924fc9700115" xmlns:ns3="bd708fbf-7738-478e-b023-bbbbc8b0b7c3" targetNamespace="http://schemas.microsoft.com/office/2006/metadata/properties" ma:root="true" ma:fieldsID="5e771cd9fbbbbea9822d36c42d0768d9" ns2:_="" ns3:_="">
    <xsd:import namespace="93e29b43-58cd-4828-b909-924fc9700115"/>
    <xsd:import namespace="bd708fbf-7738-478e-b023-bbbbc8b0b7c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29b43-58cd-4828-b909-924fc9700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708fbf-7738-478e-b023-bbbbc8b0b7c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e29b43-58cd-4828-b909-924fc97001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D10432-9846-452A-ADCE-711A97108C32}">
  <ds:schemaRefs>
    <ds:schemaRef ds:uri="http://schemas.microsoft.com/sharepoint/v3/contenttype/forms"/>
  </ds:schemaRefs>
</ds:datastoreItem>
</file>

<file path=customXml/itemProps2.xml><?xml version="1.0" encoding="utf-8"?>
<ds:datastoreItem xmlns:ds="http://schemas.openxmlformats.org/officeDocument/2006/customXml" ds:itemID="{F8739EE1-F4FC-4494-8186-7EB112CC5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29b43-58cd-4828-b909-924fc9700115"/>
    <ds:schemaRef ds:uri="bd708fbf-7738-478e-b023-bbbbc8b0b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A7F88A-07C3-42E1-A41A-921A54498597}">
  <ds:schemaRefs>
    <ds:schemaRef ds:uri="http://schemas.microsoft.com/office/2006/metadata/properties"/>
    <ds:schemaRef ds:uri="http://schemas.microsoft.com/office/infopath/2007/PartnerControls"/>
    <ds:schemaRef ds:uri="93e29b43-58cd-4828-b909-924fc97001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22</vt:i4>
      </vt:variant>
    </vt:vector>
  </HeadingPairs>
  <TitlesOfParts>
    <vt:vector size="40" baseType="lpstr">
      <vt:lpstr>Copertina</vt:lpstr>
      <vt:lpstr>DB</vt:lpstr>
      <vt:lpstr>A_I_1</vt:lpstr>
      <vt:lpstr>A_I_2</vt:lpstr>
      <vt:lpstr>A_I_3</vt:lpstr>
      <vt:lpstr>A_I_4</vt:lpstr>
      <vt:lpstr>A_I_5</vt:lpstr>
      <vt:lpstr>A_OdR_1</vt:lpstr>
      <vt:lpstr>A_OdR_2</vt:lpstr>
      <vt:lpstr>Intervento</vt:lpstr>
      <vt:lpstr>WP</vt:lpstr>
      <vt:lpstr>1</vt:lpstr>
      <vt:lpstr>2</vt:lpstr>
      <vt:lpstr>3</vt:lpstr>
      <vt:lpstr>4</vt:lpstr>
      <vt:lpstr>5</vt:lpstr>
      <vt:lpstr>UCS</vt:lpstr>
      <vt:lpstr>Elenco</vt:lpstr>
      <vt:lpstr>'1'!_ftn1</vt:lpstr>
      <vt:lpstr>'1'!_ftn2</vt:lpstr>
      <vt:lpstr>'1'!_ftnref1</vt:lpstr>
      <vt:lpstr>'1'!Area_stampa</vt:lpstr>
      <vt:lpstr>'2'!Area_stampa</vt:lpstr>
      <vt:lpstr>'3'!Area_stampa</vt:lpstr>
      <vt:lpstr>'4'!Area_stampa</vt:lpstr>
      <vt:lpstr>'5'!Area_stampa</vt:lpstr>
      <vt:lpstr>A_I_1!Area_stampa</vt:lpstr>
      <vt:lpstr>A_I_2!Area_stampa</vt:lpstr>
      <vt:lpstr>A_I_3!Area_stampa</vt:lpstr>
      <vt:lpstr>A_I_4!Area_stampa</vt:lpstr>
      <vt:lpstr>A_I_5!Area_stampa</vt:lpstr>
      <vt:lpstr>A_OdR_1!Area_stampa</vt:lpstr>
      <vt:lpstr>A_OdR_2!Area_stampa</vt:lpstr>
      <vt:lpstr>Copertina!Area_stampa</vt:lpstr>
      <vt:lpstr>DB!Area_stampa</vt:lpstr>
      <vt:lpstr>Intervento!Area_stampa</vt:lpstr>
      <vt:lpstr>WP!Area_stampa</vt:lpstr>
      <vt:lpstr>'2'!Titoli_stampa</vt:lpstr>
      <vt:lpstr>Intervento!Titoli_stampa</vt:lpstr>
      <vt:lpstr>WP!Titoli_stampa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Salvuccio</dc:creator>
  <cp:keywords/>
  <dc:description/>
  <cp:lastModifiedBy>Massimo Celidonio</cp:lastModifiedBy>
  <cp:revision/>
  <dcterms:created xsi:type="dcterms:W3CDTF">2018-06-11T10:16:31Z</dcterms:created>
  <dcterms:modified xsi:type="dcterms:W3CDTF">2026-03-30T14:14:48Z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0x0101005AEF6980BC36BD41A17E9E62647F3A94</vt:lpwstr>
  </property>
  <property fmtid="{D5CDD505-2E9C-101B-9397-08002B2CF9AE}" pid="3" name="MediaServiceImageTags">
    <vt:lpwstr/>
  </property>
</Properties>
</file>